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224861\ownCloud - skopovy@data.kkn.cz\Dokumenty Ilona\AKCE CHEB\2023-2022_OPLOCENÍ AREÁLU\2024-2023_Oplocení celého areálu\VZMR\DI 1\"/>
    </mc:Choice>
  </mc:AlternateContent>
  <xr:revisionPtr revIDLastSave="0" documentId="13_ncr:1_{039A9FC1-643C-445F-9E33-AE16B2197D70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Rekapitulace stavby" sheetId="1" r:id="rId1"/>
    <sheet name="VRN - Vedlejší rozpočtové..." sheetId="2" r:id="rId2"/>
    <sheet name="SO-01 - Oplocení poplast...." sheetId="3" r:id="rId3"/>
    <sheet name="SO-02 - Stáv. zděné oploc..." sheetId="4" state="hidden" r:id="rId4"/>
    <sheet name="SO-03 - Poplast. pletivo ..." sheetId="5" r:id="rId5"/>
    <sheet name="SO-04 - Oplocení plot. dí..." sheetId="6" r:id="rId6"/>
    <sheet name="SO-05 - Zděný plot babybo..." sheetId="7" r:id="rId7"/>
    <sheet name="SO-06 - Oplocení plot. dí..." sheetId="8" state="hidden" r:id="rId8"/>
    <sheet name="Pokyny pro vyplnění" sheetId="9" r:id="rId9"/>
  </sheets>
  <definedNames>
    <definedName name="_xlnm._FilterDatabase" localSheetId="2" hidden="1">'SO-01 - Oplocení poplast....'!$C$85:$K$286</definedName>
    <definedName name="_xlnm._FilterDatabase" localSheetId="3" hidden="1">'SO-02 - Stáv. zděné oploc...'!$C$87:$K$245</definedName>
    <definedName name="_xlnm._FilterDatabase" localSheetId="4" hidden="1">'SO-03 - Poplast. pletivo ...'!$C$88:$K$232</definedName>
    <definedName name="_xlnm._FilterDatabase" localSheetId="5" hidden="1">'SO-04 - Oplocení plot. dí...'!$C$86:$K$222</definedName>
    <definedName name="_xlnm._FilterDatabase" localSheetId="6" hidden="1">'SO-05 - Zděný plot babybo...'!$C$88:$K$258</definedName>
    <definedName name="_xlnm._FilterDatabase" localSheetId="7" hidden="1">'SO-06 - Oplocení plot. dí...'!$C$84:$K$154</definedName>
    <definedName name="_xlnm._FilterDatabase" localSheetId="1" hidden="1">'VRN - Vedlejší rozpočtové...'!$C$82:$K$103</definedName>
    <definedName name="_xlnm.Print_Titles" localSheetId="0">'Rekapitulace stavby'!$52:$52</definedName>
    <definedName name="_xlnm.Print_Titles" localSheetId="2">'SO-01 - Oplocení poplast....'!$85:$85</definedName>
    <definedName name="_xlnm.Print_Titles" localSheetId="3">'SO-02 - Stáv. zděné oploc...'!$87:$87</definedName>
    <definedName name="_xlnm.Print_Titles" localSheetId="4">'SO-03 - Poplast. pletivo ...'!$88:$88</definedName>
    <definedName name="_xlnm.Print_Titles" localSheetId="5">'SO-04 - Oplocení plot. dí...'!$86:$86</definedName>
    <definedName name="_xlnm.Print_Titles" localSheetId="6">'SO-05 - Zděný plot babybo...'!$88:$88</definedName>
    <definedName name="_xlnm.Print_Titles" localSheetId="7">'SO-06 - Oplocení plot. dí...'!$84:$84</definedName>
    <definedName name="_xlnm.Print_Titles" localSheetId="1">'VRN - Vedlejší rozpočtové...'!$82:$82</definedName>
    <definedName name="_xlnm.Print_Area" localSheetId="8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stavby'!$C$42:$AQ$62</definedName>
    <definedName name="_xlnm.Print_Area" localSheetId="2">'SO-01 - Oplocení poplast....'!$C$4:$J$39,'SO-01 - Oplocení poplast....'!$C$45:$J$67,'SO-01 - Oplocení poplast....'!$C$73:$K$286</definedName>
    <definedName name="_xlnm.Print_Area" localSheetId="3">'SO-02 - Stáv. zděné oploc...'!$C$4:$J$39,'SO-02 - Stáv. zděné oploc...'!$C$45:$J$69,'SO-02 - Stáv. zděné oploc...'!$C$75:$K$245</definedName>
    <definedName name="_xlnm.Print_Area" localSheetId="4">'SO-03 - Poplast. pletivo ...'!$C$4:$J$39,'SO-03 - Poplast. pletivo ...'!$C$45:$J$70,'SO-03 - Poplast. pletivo ...'!$C$76:$K$232</definedName>
    <definedName name="_xlnm.Print_Area" localSheetId="5">'SO-04 - Oplocení plot. dí...'!$C$4:$J$39,'SO-04 - Oplocení plot. dí...'!$C$45:$J$68,'SO-04 - Oplocení plot. dí...'!$C$74:$K$222</definedName>
    <definedName name="_xlnm.Print_Area" localSheetId="6">'SO-05 - Zděný plot babybo...'!$C$4:$J$39,'SO-05 - Zděný plot babybo...'!$C$45:$J$70,'SO-05 - Zděný plot babybo...'!$C$76:$K$258</definedName>
    <definedName name="_xlnm.Print_Area" localSheetId="7">'SO-06 - Oplocení plot. dí...'!$C$4:$J$39,'SO-06 - Oplocení plot. dí...'!$C$45:$J$66,'SO-06 - Oplocení plot. dí...'!$C$72:$K$154</definedName>
    <definedName name="_xlnm.Print_Area" localSheetId="1">'VRN - Vedlejší rozpočtové...'!$C$4:$J$39,'VRN - Vedlejší rozpočtové...'!$C$45:$J$64,'VRN - Vedlejší rozpočtové...'!$C$70:$K$103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8" l="1"/>
  <c r="J36" i="8"/>
  <c r="AY61" i="1"/>
  <c r="J35" i="8"/>
  <c r="AX61" i="1"/>
  <c r="BI149" i="8"/>
  <c r="BH149" i="8"/>
  <c r="BG149" i="8"/>
  <c r="BF149" i="8"/>
  <c r="T149" i="8"/>
  <c r="T148" i="8"/>
  <c r="R149" i="8"/>
  <c r="R148" i="8"/>
  <c r="P149" i="8"/>
  <c r="P148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35" i="8"/>
  <c r="BH135" i="8"/>
  <c r="BG135" i="8"/>
  <c r="BF135" i="8"/>
  <c r="T135" i="8"/>
  <c r="R135" i="8"/>
  <c r="P135" i="8"/>
  <c r="BI129" i="8"/>
  <c r="BH129" i="8"/>
  <c r="BG129" i="8"/>
  <c r="BF129" i="8"/>
  <c r="T129" i="8"/>
  <c r="R129" i="8"/>
  <c r="P129" i="8"/>
  <c r="BI127" i="8"/>
  <c r="BH127" i="8"/>
  <c r="BG127" i="8"/>
  <c r="BF127" i="8"/>
  <c r="T127" i="8"/>
  <c r="R127" i="8"/>
  <c r="P127" i="8"/>
  <c r="BI125" i="8"/>
  <c r="BH125" i="8"/>
  <c r="BG125" i="8"/>
  <c r="BF125" i="8"/>
  <c r="T125" i="8"/>
  <c r="R125" i="8"/>
  <c r="P125" i="8"/>
  <c r="BI119" i="8"/>
  <c r="BH119" i="8"/>
  <c r="BG119" i="8"/>
  <c r="BF119" i="8"/>
  <c r="T119" i="8"/>
  <c r="R119" i="8"/>
  <c r="P119" i="8"/>
  <c r="BI111" i="8"/>
  <c r="BH111" i="8"/>
  <c r="BG111" i="8"/>
  <c r="BF111" i="8"/>
  <c r="T111" i="8"/>
  <c r="T110" i="8"/>
  <c r="R111" i="8"/>
  <c r="R110" i="8"/>
  <c r="P111" i="8"/>
  <c r="P110" i="8"/>
  <c r="BI102" i="8"/>
  <c r="BH102" i="8"/>
  <c r="BG102" i="8"/>
  <c r="BF102" i="8"/>
  <c r="T102" i="8"/>
  <c r="R102" i="8"/>
  <c r="P102" i="8"/>
  <c r="BI95" i="8"/>
  <c r="BH95" i="8"/>
  <c r="BG95" i="8"/>
  <c r="BF95" i="8"/>
  <c r="T95" i="8"/>
  <c r="R95" i="8"/>
  <c r="P95" i="8"/>
  <c r="BI88" i="8"/>
  <c r="BH88" i="8"/>
  <c r="BG88" i="8"/>
  <c r="BF88" i="8"/>
  <c r="T88" i="8"/>
  <c r="R88" i="8"/>
  <c r="P88" i="8"/>
  <c r="J82" i="8"/>
  <c r="J81" i="8"/>
  <c r="F81" i="8"/>
  <c r="F79" i="8"/>
  <c r="E77" i="8"/>
  <c r="J55" i="8"/>
  <c r="J54" i="8"/>
  <c r="F54" i="8"/>
  <c r="F52" i="8"/>
  <c r="E50" i="8"/>
  <c r="J18" i="8"/>
  <c r="E18" i="8"/>
  <c r="F82" i="8"/>
  <c r="J17" i="8"/>
  <c r="J12" i="8"/>
  <c r="J52" i="8"/>
  <c r="E7" i="8"/>
  <c r="E48" i="8" s="1"/>
  <c r="J37" i="7"/>
  <c r="J36" i="7"/>
  <c r="AY60" i="1"/>
  <c r="J35" i="7"/>
  <c r="AX60" i="1"/>
  <c r="BI253" i="7"/>
  <c r="BH253" i="7"/>
  <c r="BG253" i="7"/>
  <c r="BF253" i="7"/>
  <c r="T253" i="7"/>
  <c r="T252" i="7"/>
  <c r="R253" i="7"/>
  <c r="R252" i="7"/>
  <c r="P253" i="7"/>
  <c r="P252" i="7"/>
  <c r="BI241" i="7"/>
  <c r="BH241" i="7"/>
  <c r="BG241" i="7"/>
  <c r="BF241" i="7"/>
  <c r="T241" i="7"/>
  <c r="R241" i="7"/>
  <c r="P241" i="7"/>
  <c r="BI230" i="7"/>
  <c r="BH230" i="7"/>
  <c r="BG230" i="7"/>
  <c r="BF230" i="7"/>
  <c r="T230" i="7"/>
  <c r="R230" i="7"/>
  <c r="P230" i="7"/>
  <c r="BI219" i="7"/>
  <c r="BH219" i="7"/>
  <c r="BG219" i="7"/>
  <c r="BF219" i="7"/>
  <c r="T219" i="7"/>
  <c r="R219" i="7"/>
  <c r="P219" i="7"/>
  <c r="BI215" i="7"/>
  <c r="BH215" i="7"/>
  <c r="BG215" i="7"/>
  <c r="BF215" i="7"/>
  <c r="T215" i="7"/>
  <c r="R215" i="7"/>
  <c r="P215" i="7"/>
  <c r="BI209" i="7"/>
  <c r="BH209" i="7"/>
  <c r="BG209" i="7"/>
  <c r="BF209" i="7"/>
  <c r="T209" i="7"/>
  <c r="R209" i="7"/>
  <c r="P209" i="7"/>
  <c r="BI204" i="7"/>
  <c r="BH204" i="7"/>
  <c r="BG204" i="7"/>
  <c r="BF204" i="7"/>
  <c r="T204" i="7"/>
  <c r="T203" i="7"/>
  <c r="R204" i="7"/>
  <c r="R203" i="7"/>
  <c r="P204" i="7"/>
  <c r="P203" i="7"/>
  <c r="BI200" i="7"/>
  <c r="BH200" i="7"/>
  <c r="BG200" i="7"/>
  <c r="BF200" i="7"/>
  <c r="T200" i="7"/>
  <c r="R200" i="7"/>
  <c r="P200" i="7"/>
  <c r="BI196" i="7"/>
  <c r="BH196" i="7"/>
  <c r="BG196" i="7"/>
  <c r="BF196" i="7"/>
  <c r="T196" i="7"/>
  <c r="R196" i="7"/>
  <c r="P196" i="7"/>
  <c r="BI193" i="7"/>
  <c r="BH193" i="7"/>
  <c r="BG193" i="7"/>
  <c r="BF193" i="7"/>
  <c r="T193" i="7"/>
  <c r="R193" i="7"/>
  <c r="P193" i="7"/>
  <c r="BI190" i="7"/>
  <c r="BH190" i="7"/>
  <c r="BG190" i="7"/>
  <c r="BF190" i="7"/>
  <c r="T190" i="7"/>
  <c r="R190" i="7"/>
  <c r="P190" i="7"/>
  <c r="BI185" i="7"/>
  <c r="BH185" i="7"/>
  <c r="BG185" i="7"/>
  <c r="BF185" i="7"/>
  <c r="T185" i="7"/>
  <c r="R185" i="7"/>
  <c r="P185" i="7"/>
  <c r="BI174" i="7"/>
  <c r="BH174" i="7"/>
  <c r="BG174" i="7"/>
  <c r="BF174" i="7"/>
  <c r="T174" i="7"/>
  <c r="R174" i="7"/>
  <c r="P174" i="7"/>
  <c r="BI164" i="7"/>
  <c r="BH164" i="7"/>
  <c r="BG164" i="7"/>
  <c r="BF164" i="7"/>
  <c r="T164" i="7"/>
  <c r="R164" i="7"/>
  <c r="P164" i="7"/>
  <c r="BI160" i="7"/>
  <c r="BH160" i="7"/>
  <c r="BG160" i="7"/>
  <c r="BF160" i="7"/>
  <c r="T160" i="7"/>
  <c r="R160" i="7"/>
  <c r="P160" i="7"/>
  <c r="BI155" i="7"/>
  <c r="BH155" i="7"/>
  <c r="BG155" i="7"/>
  <c r="BF155" i="7"/>
  <c r="T155" i="7"/>
  <c r="R155" i="7"/>
  <c r="P155" i="7"/>
  <c r="BI151" i="7"/>
  <c r="BH151" i="7"/>
  <c r="BG151" i="7"/>
  <c r="BF151" i="7"/>
  <c r="T151" i="7"/>
  <c r="R151" i="7"/>
  <c r="P151" i="7"/>
  <c r="BI144" i="7"/>
  <c r="BH144" i="7"/>
  <c r="BG144" i="7"/>
  <c r="BF144" i="7"/>
  <c r="T144" i="7"/>
  <c r="R144" i="7"/>
  <c r="P144" i="7"/>
  <c r="BI133" i="7"/>
  <c r="BH133" i="7"/>
  <c r="BG133" i="7"/>
  <c r="BF133" i="7"/>
  <c r="T133" i="7"/>
  <c r="R133" i="7"/>
  <c r="P133" i="7"/>
  <c r="BI122" i="7"/>
  <c r="BH122" i="7"/>
  <c r="BG122" i="7"/>
  <c r="BF122" i="7"/>
  <c r="T122" i="7"/>
  <c r="R122" i="7"/>
  <c r="P122" i="7"/>
  <c r="BI114" i="7"/>
  <c r="BH114" i="7"/>
  <c r="BG114" i="7"/>
  <c r="BF114" i="7"/>
  <c r="T114" i="7"/>
  <c r="R114" i="7"/>
  <c r="P114" i="7"/>
  <c r="BI106" i="7"/>
  <c r="BH106" i="7"/>
  <c r="BG106" i="7"/>
  <c r="BF106" i="7"/>
  <c r="T106" i="7"/>
  <c r="R106" i="7"/>
  <c r="P106" i="7"/>
  <c r="BI98" i="7"/>
  <c r="BH98" i="7"/>
  <c r="BG98" i="7"/>
  <c r="BF98" i="7"/>
  <c r="T98" i="7"/>
  <c r="R98" i="7"/>
  <c r="P98" i="7"/>
  <c r="BI92" i="7"/>
  <c r="BH92" i="7"/>
  <c r="BG92" i="7"/>
  <c r="BF92" i="7"/>
  <c r="T92" i="7"/>
  <c r="R92" i="7"/>
  <c r="P92" i="7"/>
  <c r="J86" i="7"/>
  <c r="J85" i="7"/>
  <c r="F85" i="7"/>
  <c r="F83" i="7"/>
  <c r="E81" i="7"/>
  <c r="J55" i="7"/>
  <c r="J54" i="7"/>
  <c r="F54" i="7"/>
  <c r="F52" i="7"/>
  <c r="E50" i="7"/>
  <c r="J18" i="7"/>
  <c r="E18" i="7"/>
  <c r="F55" i="7" s="1"/>
  <c r="J17" i="7"/>
  <c r="J12" i="7"/>
  <c r="J52" i="7"/>
  <c r="E7" i="7"/>
  <c r="E79" i="7"/>
  <c r="J37" i="6"/>
  <c r="J36" i="6"/>
  <c r="AY59" i="1"/>
  <c r="J35" i="6"/>
  <c r="AX59" i="1"/>
  <c r="BI217" i="6"/>
  <c r="BH217" i="6"/>
  <c r="BG217" i="6"/>
  <c r="BF217" i="6"/>
  <c r="T217" i="6"/>
  <c r="T216" i="6" s="1"/>
  <c r="R217" i="6"/>
  <c r="R216" i="6"/>
  <c r="P217" i="6"/>
  <c r="P216" i="6"/>
  <c r="BI213" i="6"/>
  <c r="BH213" i="6"/>
  <c r="BG213" i="6"/>
  <c r="BF213" i="6"/>
  <c r="T213" i="6"/>
  <c r="R213" i="6"/>
  <c r="P213" i="6"/>
  <c r="BI210" i="6"/>
  <c r="BH210" i="6"/>
  <c r="BG210" i="6"/>
  <c r="BF210" i="6"/>
  <c r="T210" i="6"/>
  <c r="R210" i="6"/>
  <c r="P210" i="6"/>
  <c r="BI206" i="6"/>
  <c r="BH206" i="6"/>
  <c r="BG206" i="6"/>
  <c r="BF206" i="6"/>
  <c r="T206" i="6"/>
  <c r="R206" i="6"/>
  <c r="P206" i="6"/>
  <c r="BI202" i="6"/>
  <c r="BH202" i="6"/>
  <c r="BG202" i="6"/>
  <c r="BF202" i="6"/>
  <c r="T202" i="6"/>
  <c r="R202" i="6"/>
  <c r="P202" i="6"/>
  <c r="BI199" i="6"/>
  <c r="BH199" i="6"/>
  <c r="BG199" i="6"/>
  <c r="BF199" i="6"/>
  <c r="T199" i="6"/>
  <c r="R199" i="6"/>
  <c r="P199" i="6"/>
  <c r="BI196" i="6"/>
  <c r="BH196" i="6"/>
  <c r="BG196" i="6"/>
  <c r="BF196" i="6"/>
  <c r="T196" i="6"/>
  <c r="R196" i="6"/>
  <c r="P196" i="6"/>
  <c r="BI191" i="6"/>
  <c r="BH191" i="6"/>
  <c r="BG191" i="6"/>
  <c r="BF191" i="6"/>
  <c r="T191" i="6"/>
  <c r="R191" i="6"/>
  <c r="P191" i="6"/>
  <c r="BI186" i="6"/>
  <c r="BH186" i="6"/>
  <c r="BG186" i="6"/>
  <c r="BF186" i="6"/>
  <c r="T186" i="6"/>
  <c r="R186" i="6"/>
  <c r="P186" i="6"/>
  <c r="BI182" i="6"/>
  <c r="BH182" i="6"/>
  <c r="BG182" i="6"/>
  <c r="BF182" i="6"/>
  <c r="T182" i="6"/>
  <c r="R182" i="6"/>
  <c r="P182" i="6"/>
  <c r="BI177" i="6"/>
  <c r="BH177" i="6"/>
  <c r="BG177" i="6"/>
  <c r="BF177" i="6"/>
  <c r="T177" i="6"/>
  <c r="R177" i="6"/>
  <c r="P177" i="6"/>
  <c r="BI173" i="6"/>
  <c r="BH173" i="6"/>
  <c r="BG173" i="6"/>
  <c r="BF173" i="6"/>
  <c r="T173" i="6"/>
  <c r="R173" i="6"/>
  <c r="P173" i="6"/>
  <c r="BI161" i="6"/>
  <c r="BH161" i="6"/>
  <c r="BG161" i="6"/>
  <c r="BF161" i="6"/>
  <c r="T161" i="6"/>
  <c r="R161" i="6"/>
  <c r="P161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41" i="6"/>
  <c r="BH141" i="6"/>
  <c r="BG141" i="6"/>
  <c r="BF141" i="6"/>
  <c r="T141" i="6"/>
  <c r="R141" i="6"/>
  <c r="P141" i="6"/>
  <c r="BI128" i="6"/>
  <c r="BH128" i="6"/>
  <c r="BG128" i="6"/>
  <c r="BF128" i="6"/>
  <c r="T128" i="6"/>
  <c r="T127" i="6"/>
  <c r="R128" i="6"/>
  <c r="R127" i="6"/>
  <c r="P128" i="6"/>
  <c r="P127" i="6"/>
  <c r="BI114" i="6"/>
  <c r="BH114" i="6"/>
  <c r="BG114" i="6"/>
  <c r="BF114" i="6"/>
  <c r="T114" i="6"/>
  <c r="R114" i="6"/>
  <c r="P114" i="6"/>
  <c r="BI102" i="6"/>
  <c r="BH102" i="6"/>
  <c r="BG102" i="6"/>
  <c r="BF102" i="6"/>
  <c r="T102" i="6"/>
  <c r="R102" i="6"/>
  <c r="P102" i="6"/>
  <c r="BI90" i="6"/>
  <c r="BH90" i="6"/>
  <c r="BG90" i="6"/>
  <c r="BF90" i="6"/>
  <c r="T90" i="6"/>
  <c r="R90" i="6"/>
  <c r="P90" i="6"/>
  <c r="J84" i="6"/>
  <c r="J83" i="6"/>
  <c r="F83" i="6"/>
  <c r="F81" i="6"/>
  <c r="E79" i="6"/>
  <c r="J55" i="6"/>
  <c r="J54" i="6"/>
  <c r="F54" i="6"/>
  <c r="F52" i="6"/>
  <c r="E50" i="6"/>
  <c r="J18" i="6"/>
  <c r="E18" i="6"/>
  <c r="F84" i="6" s="1"/>
  <c r="J17" i="6"/>
  <c r="J12" i="6"/>
  <c r="J81" i="6"/>
  <c r="E7" i="6"/>
  <c r="E77" i="6"/>
  <c r="J37" i="5"/>
  <c r="J36" i="5"/>
  <c r="AY58" i="1"/>
  <c r="J35" i="5"/>
  <c r="AX58" i="1"/>
  <c r="BI227" i="5"/>
  <c r="BH227" i="5"/>
  <c r="BG227" i="5"/>
  <c r="BF227" i="5"/>
  <c r="T227" i="5"/>
  <c r="T226" i="5" s="1"/>
  <c r="R227" i="5"/>
  <c r="R226" i="5" s="1"/>
  <c r="P227" i="5"/>
  <c r="P226" i="5"/>
  <c r="BI223" i="5"/>
  <c r="BH223" i="5"/>
  <c r="BG223" i="5"/>
  <c r="BF223" i="5"/>
  <c r="T223" i="5"/>
  <c r="R223" i="5"/>
  <c r="P223" i="5"/>
  <c r="BI220" i="5"/>
  <c r="BH220" i="5"/>
  <c r="BG220" i="5"/>
  <c r="BF220" i="5"/>
  <c r="T220" i="5"/>
  <c r="R220" i="5"/>
  <c r="P220" i="5"/>
  <c r="BI215" i="5"/>
  <c r="BH215" i="5"/>
  <c r="BG215" i="5"/>
  <c r="BF215" i="5"/>
  <c r="T215" i="5"/>
  <c r="R215" i="5"/>
  <c r="P215" i="5"/>
  <c r="BI210" i="5"/>
  <c r="BH210" i="5"/>
  <c r="BG210" i="5"/>
  <c r="BF210" i="5"/>
  <c r="T210" i="5"/>
  <c r="R210" i="5"/>
  <c r="P210" i="5"/>
  <c r="BI207" i="5"/>
  <c r="BH207" i="5"/>
  <c r="BG207" i="5"/>
  <c r="BF207" i="5"/>
  <c r="T207" i="5"/>
  <c r="R207" i="5"/>
  <c r="P207" i="5"/>
  <c r="BI203" i="5"/>
  <c r="BH203" i="5"/>
  <c r="BG203" i="5"/>
  <c r="BF203" i="5"/>
  <c r="T203" i="5"/>
  <c r="R203" i="5"/>
  <c r="P203" i="5"/>
  <c r="BI199" i="5"/>
  <c r="BH199" i="5"/>
  <c r="BG199" i="5"/>
  <c r="BF199" i="5"/>
  <c r="T199" i="5"/>
  <c r="R199" i="5"/>
  <c r="P199" i="5"/>
  <c r="BI196" i="5"/>
  <c r="BH196" i="5"/>
  <c r="BG196" i="5"/>
  <c r="BF196" i="5"/>
  <c r="T196" i="5"/>
  <c r="R196" i="5"/>
  <c r="P196" i="5"/>
  <c r="BI193" i="5"/>
  <c r="BH193" i="5"/>
  <c r="BG193" i="5"/>
  <c r="BF193" i="5"/>
  <c r="T193" i="5"/>
  <c r="R193" i="5"/>
  <c r="P193" i="5"/>
  <c r="BI187" i="5"/>
  <c r="BH187" i="5"/>
  <c r="BG187" i="5"/>
  <c r="BF187" i="5"/>
  <c r="T187" i="5"/>
  <c r="R187" i="5"/>
  <c r="P187" i="5"/>
  <c r="BI182" i="5"/>
  <c r="BH182" i="5"/>
  <c r="BG182" i="5"/>
  <c r="BF182" i="5"/>
  <c r="T182" i="5"/>
  <c r="R182" i="5"/>
  <c r="P182" i="5"/>
  <c r="BI178" i="5"/>
  <c r="BH178" i="5"/>
  <c r="BG178" i="5"/>
  <c r="BF178" i="5"/>
  <c r="T178" i="5"/>
  <c r="R178" i="5"/>
  <c r="P178" i="5"/>
  <c r="BI175" i="5"/>
  <c r="BH175" i="5"/>
  <c r="BG175" i="5"/>
  <c r="BF175" i="5"/>
  <c r="T175" i="5"/>
  <c r="R175" i="5"/>
  <c r="P175" i="5"/>
  <c r="BI170" i="5"/>
  <c r="BH170" i="5"/>
  <c r="BG170" i="5"/>
  <c r="BF170" i="5"/>
  <c r="T170" i="5"/>
  <c r="R170" i="5"/>
  <c r="P170" i="5"/>
  <c r="BI165" i="5"/>
  <c r="BH165" i="5"/>
  <c r="BG165" i="5"/>
  <c r="BF165" i="5"/>
  <c r="T165" i="5"/>
  <c r="R165" i="5"/>
  <c r="P165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45" i="5"/>
  <c r="BH145" i="5"/>
  <c r="BG145" i="5"/>
  <c r="BF145" i="5"/>
  <c r="T145" i="5"/>
  <c r="R145" i="5"/>
  <c r="P145" i="5"/>
  <c r="BI139" i="5"/>
  <c r="BH139" i="5"/>
  <c r="BG139" i="5"/>
  <c r="BF139" i="5"/>
  <c r="T139" i="5"/>
  <c r="R139" i="5"/>
  <c r="P139" i="5"/>
  <c r="BI130" i="5"/>
  <c r="BH130" i="5"/>
  <c r="BG130" i="5"/>
  <c r="BF130" i="5"/>
  <c r="T130" i="5"/>
  <c r="R130" i="5"/>
  <c r="P130" i="5"/>
  <c r="BI121" i="5"/>
  <c r="BH121" i="5"/>
  <c r="BG121" i="5"/>
  <c r="BF121" i="5"/>
  <c r="T121" i="5"/>
  <c r="R121" i="5"/>
  <c r="P121" i="5"/>
  <c r="BI115" i="5"/>
  <c r="BH115" i="5"/>
  <c r="BG115" i="5"/>
  <c r="BF115" i="5"/>
  <c r="T115" i="5"/>
  <c r="R115" i="5"/>
  <c r="P115" i="5"/>
  <c r="BI110" i="5"/>
  <c r="BH110" i="5"/>
  <c r="BG110" i="5"/>
  <c r="BF110" i="5"/>
  <c r="T110" i="5"/>
  <c r="R110" i="5"/>
  <c r="P110" i="5"/>
  <c r="BI103" i="5"/>
  <c r="BH103" i="5"/>
  <c r="BG103" i="5"/>
  <c r="BF103" i="5"/>
  <c r="T103" i="5"/>
  <c r="R103" i="5"/>
  <c r="P103" i="5"/>
  <c r="BI97" i="5"/>
  <c r="BH97" i="5"/>
  <c r="BG97" i="5"/>
  <c r="BF97" i="5"/>
  <c r="T97" i="5"/>
  <c r="R97" i="5"/>
  <c r="P97" i="5"/>
  <c r="BI92" i="5"/>
  <c r="BH92" i="5"/>
  <c r="BG92" i="5"/>
  <c r="BF92" i="5"/>
  <c r="T92" i="5"/>
  <c r="R92" i="5"/>
  <c r="P92" i="5"/>
  <c r="J86" i="5"/>
  <c r="J85" i="5"/>
  <c r="F85" i="5"/>
  <c r="F83" i="5"/>
  <c r="E81" i="5"/>
  <c r="J55" i="5"/>
  <c r="J54" i="5"/>
  <c r="F54" i="5"/>
  <c r="F52" i="5"/>
  <c r="E50" i="5"/>
  <c r="J18" i="5"/>
  <c r="E18" i="5"/>
  <c r="F55" i="5"/>
  <c r="J17" i="5"/>
  <c r="J12" i="5"/>
  <c r="J83" i="5" s="1"/>
  <c r="E7" i="5"/>
  <c r="E79" i="5"/>
  <c r="J37" i="4"/>
  <c r="J36" i="4"/>
  <c r="AY57" i="1"/>
  <c r="J35" i="4"/>
  <c r="AX57" i="1" s="1"/>
  <c r="BI240" i="4"/>
  <c r="BH240" i="4"/>
  <c r="BG240" i="4"/>
  <c r="BF240" i="4"/>
  <c r="T240" i="4"/>
  <c r="T239" i="4"/>
  <c r="R240" i="4"/>
  <c r="R239" i="4" s="1"/>
  <c r="P240" i="4"/>
  <c r="P239" i="4" s="1"/>
  <c r="BI235" i="4"/>
  <c r="BH235" i="4"/>
  <c r="BG235" i="4"/>
  <c r="BF235" i="4"/>
  <c r="T235" i="4"/>
  <c r="R235" i="4"/>
  <c r="P235" i="4"/>
  <c r="BI231" i="4"/>
  <c r="BH231" i="4"/>
  <c r="BG231" i="4"/>
  <c r="BF231" i="4"/>
  <c r="T231" i="4"/>
  <c r="R231" i="4"/>
  <c r="P231" i="4"/>
  <c r="BI227" i="4"/>
  <c r="BH227" i="4"/>
  <c r="BG227" i="4"/>
  <c r="BF227" i="4"/>
  <c r="T227" i="4"/>
  <c r="R227" i="4"/>
  <c r="P227" i="4"/>
  <c r="BI222" i="4"/>
  <c r="BH222" i="4"/>
  <c r="BG222" i="4"/>
  <c r="BF222" i="4"/>
  <c r="T222" i="4"/>
  <c r="R222" i="4"/>
  <c r="P222" i="4"/>
  <c r="BI219" i="4"/>
  <c r="BH219" i="4"/>
  <c r="BG219" i="4"/>
  <c r="BF219" i="4"/>
  <c r="T219" i="4"/>
  <c r="R219" i="4"/>
  <c r="P219" i="4"/>
  <c r="BI214" i="4"/>
  <c r="BH214" i="4"/>
  <c r="BG214" i="4"/>
  <c r="BF214" i="4"/>
  <c r="T214" i="4"/>
  <c r="T213" i="4"/>
  <c r="R214" i="4"/>
  <c r="R213" i="4"/>
  <c r="P214" i="4"/>
  <c r="P213" i="4"/>
  <c r="BI210" i="4"/>
  <c r="BH210" i="4"/>
  <c r="BG210" i="4"/>
  <c r="BF210" i="4"/>
  <c r="T210" i="4"/>
  <c r="R210" i="4"/>
  <c r="P210" i="4"/>
  <c r="BI207" i="4"/>
  <c r="BH207" i="4"/>
  <c r="BG207" i="4"/>
  <c r="BF207" i="4"/>
  <c r="T207" i="4"/>
  <c r="R207" i="4"/>
  <c r="P207" i="4"/>
  <c r="BI202" i="4"/>
  <c r="BH202" i="4"/>
  <c r="BG202" i="4"/>
  <c r="BF202" i="4"/>
  <c r="T202" i="4"/>
  <c r="R202" i="4"/>
  <c r="P202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54" i="4"/>
  <c r="BH154" i="4"/>
  <c r="BG154" i="4"/>
  <c r="BF154" i="4"/>
  <c r="T154" i="4"/>
  <c r="R154" i="4"/>
  <c r="P154" i="4"/>
  <c r="BI138" i="4"/>
  <c r="BH138" i="4"/>
  <c r="BG138" i="4"/>
  <c r="BF138" i="4"/>
  <c r="T138" i="4"/>
  <c r="T137" i="4"/>
  <c r="R138" i="4"/>
  <c r="R137" i="4"/>
  <c r="P138" i="4"/>
  <c r="P137" i="4"/>
  <c r="BI121" i="4"/>
  <c r="BH121" i="4"/>
  <c r="BG121" i="4"/>
  <c r="BF121" i="4"/>
  <c r="T121" i="4"/>
  <c r="R121" i="4"/>
  <c r="P121" i="4"/>
  <c r="BI106" i="4"/>
  <c r="BH106" i="4"/>
  <c r="BG106" i="4"/>
  <c r="BF106" i="4"/>
  <c r="T106" i="4"/>
  <c r="R106" i="4"/>
  <c r="P106" i="4"/>
  <c r="BI91" i="4"/>
  <c r="BH91" i="4"/>
  <c r="BG91" i="4"/>
  <c r="BF91" i="4"/>
  <c r="T91" i="4"/>
  <c r="R91" i="4"/>
  <c r="P91" i="4"/>
  <c r="J85" i="4"/>
  <c r="J84" i="4"/>
  <c r="F84" i="4"/>
  <c r="F82" i="4"/>
  <c r="E80" i="4"/>
  <c r="J55" i="4"/>
  <c r="J54" i="4"/>
  <c r="F54" i="4"/>
  <c r="F52" i="4"/>
  <c r="E50" i="4"/>
  <c r="J18" i="4"/>
  <c r="E18" i="4"/>
  <c r="F55" i="4"/>
  <c r="J17" i="4"/>
  <c r="J12" i="4"/>
  <c r="J82" i="4" s="1"/>
  <c r="E7" i="4"/>
  <c r="E48" i="4"/>
  <c r="J37" i="3"/>
  <c r="J36" i="3"/>
  <c r="AY56" i="1"/>
  <c r="J35" i="3"/>
  <c r="AX56" i="1"/>
  <c r="BI281" i="3"/>
  <c r="BH281" i="3"/>
  <c r="BG281" i="3"/>
  <c r="BF281" i="3"/>
  <c r="T281" i="3"/>
  <c r="T280" i="3"/>
  <c r="R281" i="3"/>
  <c r="R280" i="3" s="1"/>
  <c r="P281" i="3"/>
  <c r="P280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70" i="3"/>
  <c r="BH270" i="3"/>
  <c r="BG270" i="3"/>
  <c r="BF270" i="3"/>
  <c r="T270" i="3"/>
  <c r="R270" i="3"/>
  <c r="P270" i="3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46" i="3"/>
  <c r="BH246" i="3"/>
  <c r="BG246" i="3"/>
  <c r="BF246" i="3"/>
  <c r="T246" i="3"/>
  <c r="T245" i="3"/>
  <c r="R246" i="3"/>
  <c r="R245" i="3"/>
  <c r="P246" i="3"/>
  <c r="P245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26" i="3"/>
  <c r="BH226" i="3"/>
  <c r="BG226" i="3"/>
  <c r="BF226" i="3"/>
  <c r="T226" i="3"/>
  <c r="R226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72" i="3"/>
  <c r="BH172" i="3"/>
  <c r="BG172" i="3"/>
  <c r="BF172" i="3"/>
  <c r="T172" i="3"/>
  <c r="R172" i="3"/>
  <c r="P172" i="3"/>
  <c r="BI143" i="3"/>
  <c r="BH143" i="3"/>
  <c r="BG143" i="3"/>
  <c r="BF143" i="3"/>
  <c r="T143" i="3"/>
  <c r="R143" i="3"/>
  <c r="P143" i="3"/>
  <c r="BI116" i="3"/>
  <c r="BH116" i="3"/>
  <c r="BG116" i="3"/>
  <c r="BF116" i="3"/>
  <c r="T116" i="3"/>
  <c r="R116" i="3"/>
  <c r="P116" i="3"/>
  <c r="BI89" i="3"/>
  <c r="BH89" i="3"/>
  <c r="BG89" i="3"/>
  <c r="BF89" i="3"/>
  <c r="T89" i="3"/>
  <c r="R89" i="3"/>
  <c r="P89" i="3"/>
  <c r="J83" i="3"/>
  <c r="J82" i="3"/>
  <c r="F82" i="3"/>
  <c r="F80" i="3"/>
  <c r="E78" i="3"/>
  <c r="J55" i="3"/>
  <c r="J54" i="3"/>
  <c r="F54" i="3"/>
  <c r="F52" i="3"/>
  <c r="E50" i="3"/>
  <c r="J18" i="3"/>
  <c r="E18" i="3"/>
  <c r="F83" i="3"/>
  <c r="J17" i="3"/>
  <c r="J12" i="3"/>
  <c r="J52" i="3"/>
  <c r="E7" i="3"/>
  <c r="E76" i="3"/>
  <c r="J37" i="2"/>
  <c r="J36" i="2"/>
  <c r="AY55" i="1"/>
  <c r="J35" i="2"/>
  <c r="AX55" i="1" s="1"/>
  <c r="BI100" i="2"/>
  <c r="BH100" i="2"/>
  <c r="BG100" i="2"/>
  <c r="BF100" i="2"/>
  <c r="T100" i="2"/>
  <c r="T99" i="2"/>
  <c r="R100" i="2"/>
  <c r="R99" i="2"/>
  <c r="P100" i="2"/>
  <c r="P99" i="2"/>
  <c r="BI95" i="2"/>
  <c r="BH95" i="2"/>
  <c r="BG95" i="2"/>
  <c r="BF95" i="2"/>
  <c r="T95" i="2"/>
  <c r="R95" i="2"/>
  <c r="P95" i="2"/>
  <c r="BI91" i="2"/>
  <c r="BH91" i="2"/>
  <c r="BG91" i="2"/>
  <c r="BF91" i="2"/>
  <c r="T91" i="2"/>
  <c r="R91" i="2"/>
  <c r="P91" i="2"/>
  <c r="BI86" i="2"/>
  <c r="BH86" i="2"/>
  <c r="BG86" i="2"/>
  <c r="F35" i="2" s="1"/>
  <c r="BF86" i="2"/>
  <c r="F34" i="2" s="1"/>
  <c r="BA55" i="1" s="1"/>
  <c r="T86" i="2"/>
  <c r="T85" i="2"/>
  <c r="R86" i="2"/>
  <c r="R85" i="2" s="1"/>
  <c r="P86" i="2"/>
  <c r="P85" i="2" s="1"/>
  <c r="J80" i="2"/>
  <c r="J79" i="2"/>
  <c r="F79" i="2"/>
  <c r="F77" i="2"/>
  <c r="E75" i="2"/>
  <c r="J55" i="2"/>
  <c r="J54" i="2"/>
  <c r="F54" i="2"/>
  <c r="F52" i="2"/>
  <c r="E50" i="2"/>
  <c r="J18" i="2"/>
  <c r="E18" i="2"/>
  <c r="F80" i="2"/>
  <c r="J17" i="2"/>
  <c r="J12" i="2"/>
  <c r="J77" i="2"/>
  <c r="E7" i="2"/>
  <c r="E48" i="2"/>
  <c r="L50" i="1"/>
  <c r="AM50" i="1"/>
  <c r="AM49" i="1"/>
  <c r="L49" i="1"/>
  <c r="AM47" i="1"/>
  <c r="L47" i="1"/>
  <c r="L45" i="1"/>
  <c r="L44" i="1"/>
  <c r="BK145" i="5"/>
  <c r="BK88" i="8"/>
  <c r="BK240" i="4"/>
  <c r="J219" i="7"/>
  <c r="J155" i="5"/>
  <c r="BK178" i="4"/>
  <c r="J178" i="4"/>
  <c r="J177" i="6"/>
  <c r="J246" i="3"/>
  <c r="J182" i="6"/>
  <c r="BK122" i="7"/>
  <c r="J111" i="8"/>
  <c r="J86" i="2"/>
  <c r="BK219" i="4"/>
  <c r="J191" i="3"/>
  <c r="BK196" i="5"/>
  <c r="BK191" i="3"/>
  <c r="J210" i="4"/>
  <c r="BK217" i="6"/>
  <c r="BK172" i="3"/>
  <c r="BK222" i="4"/>
  <c r="BK121" i="4"/>
  <c r="J90" i="6"/>
  <c r="BK165" i="4"/>
  <c r="BK182" i="6"/>
  <c r="J190" i="7"/>
  <c r="AS54" i="1"/>
  <c r="J95" i="8"/>
  <c r="J128" i="6"/>
  <c r="J92" i="7"/>
  <c r="J142" i="8"/>
  <c r="J172" i="3"/>
  <c r="BK139" i="5"/>
  <c r="BK274" i="3"/>
  <c r="J102" i="6"/>
  <c r="BK215" i="7"/>
  <c r="J198" i="4"/>
  <c r="J210" i="6"/>
  <c r="BK200" i="7"/>
  <c r="BK230" i="7"/>
  <c r="BK100" i="2"/>
  <c r="J203" i="5"/>
  <c r="J97" i="5"/>
  <c r="BK89" i="3"/>
  <c r="BK175" i="5"/>
  <c r="J193" i="7"/>
  <c r="BK194" i="4"/>
  <c r="J196" i="5"/>
  <c r="J224" i="3"/>
  <c r="J145" i="5"/>
  <c r="J144" i="7"/>
  <c r="BK151" i="7"/>
  <c r="BK187" i="5"/>
  <c r="J127" i="8"/>
  <c r="J281" i="3"/>
  <c r="BK207" i="4"/>
  <c r="J178" i="5"/>
  <c r="J154" i="6"/>
  <c r="J125" i="8"/>
  <c r="J226" i="3"/>
  <c r="BK121" i="5"/>
  <c r="BK154" i="6"/>
  <c r="BK190" i="7"/>
  <c r="J209" i="3"/>
  <c r="J199" i="6"/>
  <c r="J133" i="7"/>
  <c r="J91" i="2"/>
  <c r="J158" i="5"/>
  <c r="BK204" i="7"/>
  <c r="BK209" i="3"/>
  <c r="BK106" i="7"/>
  <c r="BK199" i="5"/>
  <c r="J186" i="6"/>
  <c r="J215" i="7"/>
  <c r="J167" i="4"/>
  <c r="J183" i="4"/>
  <c r="J230" i="7"/>
  <c r="J135" i="8"/>
  <c r="BK129" i="8"/>
  <c r="BK152" i="6"/>
  <c r="BK143" i="3"/>
  <c r="J161" i="6"/>
  <c r="BK181" i="4"/>
  <c r="J102" i="8"/>
  <c r="J154" i="4"/>
  <c r="J213" i="6"/>
  <c r="BK158" i="5"/>
  <c r="BK210" i="4"/>
  <c r="BK116" i="3"/>
  <c r="BK154" i="4"/>
  <c r="J121" i="5"/>
  <c r="BK174" i="7"/>
  <c r="BK277" i="3"/>
  <c r="BK224" i="3"/>
  <c r="J170" i="5"/>
  <c r="J92" i="5"/>
  <c r="BK114" i="6"/>
  <c r="J155" i="7"/>
  <c r="J165" i="5"/>
  <c r="BK193" i="7"/>
  <c r="J88" i="8"/>
  <c r="J182" i="5"/>
  <c r="BK91" i="2"/>
  <c r="BK91" i="4"/>
  <c r="BK90" i="6"/>
  <c r="BK142" i="8"/>
  <c r="BK227" i="5"/>
  <c r="BK198" i="4"/>
  <c r="J196" i="6"/>
  <c r="J266" i="3"/>
  <c r="BK182" i="5"/>
  <c r="BK253" i="7"/>
  <c r="J119" i="8"/>
  <c r="J152" i="6"/>
  <c r="J274" i="3"/>
  <c r="J194" i="4"/>
  <c r="BK141" i="6"/>
  <c r="BK144" i="7"/>
  <c r="BK125" i="8"/>
  <c r="J235" i="4"/>
  <c r="J103" i="5"/>
  <c r="BK155" i="7"/>
  <c r="BK102" i="8"/>
  <c r="J220" i="5"/>
  <c r="J122" i="7"/>
  <c r="BK231" i="4"/>
  <c r="BK222" i="3"/>
  <c r="BK165" i="5"/>
  <c r="J189" i="3"/>
  <c r="BK196" i="6"/>
  <c r="J207" i="3"/>
  <c r="BK207" i="5"/>
  <c r="BK202" i="6"/>
  <c r="BK207" i="3"/>
  <c r="J227" i="5"/>
  <c r="BK223" i="5"/>
  <c r="BK266" i="3"/>
  <c r="BK92" i="5"/>
  <c r="J151" i="7"/>
  <c r="J239" i="3"/>
  <c r="J130" i="5"/>
  <c r="F37" i="2"/>
  <c r="J160" i="7"/>
  <c r="J181" i="4"/>
  <c r="J202" i="6"/>
  <c r="J106" i="7"/>
  <c r="J206" i="6"/>
  <c r="BK214" i="4"/>
  <c r="BK128" i="6"/>
  <c r="BK226" i="3"/>
  <c r="J121" i="4"/>
  <c r="BK164" i="7"/>
  <c r="J100" i="2"/>
  <c r="BK97" i="5"/>
  <c r="BK227" i="4"/>
  <c r="BK235" i="4"/>
  <c r="J110" i="5"/>
  <c r="BK138" i="4"/>
  <c r="BK161" i="6"/>
  <c r="J241" i="7"/>
  <c r="J116" i="3"/>
  <c r="J160" i="5"/>
  <c r="J277" i="3"/>
  <c r="BK193" i="5"/>
  <c r="BK156" i="6"/>
  <c r="BK119" i="8"/>
  <c r="BK270" i="3"/>
  <c r="BK155" i="5"/>
  <c r="J164" i="7"/>
  <c r="BK106" i="4"/>
  <c r="BK203" i="5"/>
  <c r="BK219" i="7"/>
  <c r="J196" i="7"/>
  <c r="BK127" i="8"/>
  <c r="J240" i="4"/>
  <c r="BK186" i="6"/>
  <c r="BK281" i="3"/>
  <c r="BK210" i="5"/>
  <c r="BK260" i="3"/>
  <c r="BK210" i="6"/>
  <c r="BK95" i="8"/>
  <c r="J227" i="4"/>
  <c r="J219" i="4"/>
  <c r="J207" i="4"/>
  <c r="BK177" i="6"/>
  <c r="J91" i="4"/>
  <c r="BK213" i="6"/>
  <c r="BK98" i="7"/>
  <c r="BK246" i="3"/>
  <c r="J89" i="3"/>
  <c r="BK263" i="3"/>
  <c r="J139" i="5"/>
  <c r="J173" i="6"/>
  <c r="J114" i="7"/>
  <c r="J193" i="5"/>
  <c r="J200" i="7"/>
  <c r="J202" i="4"/>
  <c r="BK115" i="5"/>
  <c r="J185" i="7"/>
  <c r="BK206" i="6"/>
  <c r="BK189" i="3"/>
  <c r="J214" i="4"/>
  <c r="BK202" i="4"/>
  <c r="BK102" i="6"/>
  <c r="BK103" i="5"/>
  <c r="BK133" i="7"/>
  <c r="J242" i="3"/>
  <c r="J199" i="5"/>
  <c r="J210" i="5"/>
  <c r="J141" i="6"/>
  <c r="J204" i="3"/>
  <c r="BK173" i="6"/>
  <c r="BK209" i="7"/>
  <c r="J260" i="3"/>
  <c r="BK178" i="5"/>
  <c r="BK239" i="3"/>
  <c r="J143" i="3"/>
  <c r="J187" i="5"/>
  <c r="J114" i="6"/>
  <c r="BK241" i="7"/>
  <c r="BK86" i="2"/>
  <c r="J196" i="4"/>
  <c r="BK160" i="5"/>
  <c r="J156" i="6"/>
  <c r="BK135" i="8"/>
  <c r="J215" i="5"/>
  <c r="BK199" i="6"/>
  <c r="BK111" i="8"/>
  <c r="J209" i="7"/>
  <c r="BK204" i="3"/>
  <c r="BK167" i="4"/>
  <c r="J165" i="4"/>
  <c r="J223" i="5"/>
  <c r="BK242" i="3"/>
  <c r="J207" i="5"/>
  <c r="J204" i="7"/>
  <c r="BK145" i="8"/>
  <c r="BK215" i="5"/>
  <c r="J270" i="3"/>
  <c r="J106" i="4"/>
  <c r="BK130" i="5"/>
  <c r="J174" i="7"/>
  <c r="BK149" i="8"/>
  <c r="J222" i="3"/>
  <c r="J191" i="6"/>
  <c r="BK114" i="7"/>
  <c r="BK170" i="5"/>
  <c r="BK92" i="7"/>
  <c r="J129" i="8"/>
  <c r="J263" i="3"/>
  <c r="J217" i="6"/>
  <c r="J138" i="4"/>
  <c r="BK191" i="6"/>
  <c r="BK220" i="5"/>
  <c r="BK185" i="7"/>
  <c r="BK196" i="4"/>
  <c r="J231" i="4"/>
  <c r="J145" i="8"/>
  <c r="J222" i="4"/>
  <c r="BK110" i="5"/>
  <c r="J253" i="7"/>
  <c r="BK160" i="7"/>
  <c r="BK196" i="7"/>
  <c r="J115" i="5"/>
  <c r="J95" i="2"/>
  <c r="J175" i="5"/>
  <c r="BK95" i="2"/>
  <c r="BK183" i="4"/>
  <c r="J149" i="8"/>
  <c r="J98" i="7"/>
  <c r="P90" i="2" l="1"/>
  <c r="P84" i="2"/>
  <c r="P83" i="2" s="1"/>
  <c r="AU55" i="1" s="1"/>
  <c r="BK90" i="4"/>
  <c r="BK89" i="4" s="1"/>
  <c r="J89" i="4" s="1"/>
  <c r="J60" i="4" s="1"/>
  <c r="J90" i="4"/>
  <c r="J61" i="4"/>
  <c r="P218" i="4"/>
  <c r="R144" i="5"/>
  <c r="T214" i="5"/>
  <c r="T213" i="5"/>
  <c r="T259" i="3"/>
  <c r="P90" i="4"/>
  <c r="P226" i="4"/>
  <c r="P225" i="4"/>
  <c r="BK120" i="5"/>
  <c r="J120" i="5" s="1"/>
  <c r="J62" i="5" s="1"/>
  <c r="BK214" i="5"/>
  <c r="J214" i="5"/>
  <c r="J68" i="5"/>
  <c r="BK89" i="6"/>
  <c r="T195" i="6"/>
  <c r="BK88" i="3"/>
  <c r="BK87" i="3" s="1"/>
  <c r="BK86" i="3" s="1"/>
  <c r="J86" i="3" s="1"/>
  <c r="J30" i="3" s="1"/>
  <c r="J88" i="3"/>
  <c r="J61" i="3"/>
  <c r="P273" i="3"/>
  <c r="R153" i="4"/>
  <c r="R89" i="4" s="1"/>
  <c r="R88" i="4" s="1"/>
  <c r="T218" i="4"/>
  <c r="T89" i="4" s="1"/>
  <c r="T88" i="4" s="1"/>
  <c r="P144" i="5"/>
  <c r="P181" i="5"/>
  <c r="R206" i="5"/>
  <c r="R89" i="6"/>
  <c r="P172" i="6"/>
  <c r="R171" i="3"/>
  <c r="T273" i="3"/>
  <c r="P91" i="5"/>
  <c r="P192" i="5"/>
  <c r="P140" i="6"/>
  <c r="R195" i="6"/>
  <c r="R91" i="7"/>
  <c r="R90" i="2"/>
  <c r="R84" i="2"/>
  <c r="R83" i="2"/>
  <c r="R140" i="6"/>
  <c r="R209" i="6"/>
  <c r="T91" i="7"/>
  <c r="BK218" i="7"/>
  <c r="J218" i="7" s="1"/>
  <c r="J68" i="7" s="1"/>
  <c r="BK90" i="2"/>
  <c r="P171" i="3"/>
  <c r="T153" i="4"/>
  <c r="R226" i="4"/>
  <c r="R225" i="4"/>
  <c r="BK91" i="5"/>
  <c r="T120" i="5"/>
  <c r="T192" i="5"/>
  <c r="T206" i="5"/>
  <c r="T89" i="6"/>
  <c r="R172" i="6"/>
  <c r="P209" i="6"/>
  <c r="R121" i="7"/>
  <c r="P189" i="7"/>
  <c r="T88" i="3"/>
  <c r="P259" i="3"/>
  <c r="BK153" i="4"/>
  <c r="J153" i="4"/>
  <c r="J63" i="4"/>
  <c r="R218" i="4"/>
  <c r="T144" i="5"/>
  <c r="P206" i="5"/>
  <c r="T150" i="7"/>
  <c r="T208" i="7"/>
  <c r="T121" i="7"/>
  <c r="BK208" i="7"/>
  <c r="BK209" i="6"/>
  <c r="J209" i="6" s="1"/>
  <c r="J66" i="6" s="1"/>
  <c r="BK218" i="4"/>
  <c r="J218" i="4"/>
  <c r="J65" i="4"/>
  <c r="R120" i="5"/>
  <c r="R181" i="5"/>
  <c r="P214" i="5"/>
  <c r="P213" i="5"/>
  <c r="P89" i="6"/>
  <c r="T172" i="6"/>
  <c r="BK150" i="7"/>
  <c r="J150" i="7"/>
  <c r="J63" i="7"/>
  <c r="P218" i="7"/>
  <c r="P207" i="7" s="1"/>
  <c r="BK87" i="8"/>
  <c r="J87" i="8" s="1"/>
  <c r="J61" i="8" s="1"/>
  <c r="T171" i="3"/>
  <c r="BK273" i="3"/>
  <c r="J273" i="3"/>
  <c r="J65" i="3"/>
  <c r="P153" i="4"/>
  <c r="T226" i="4"/>
  <c r="T225" i="4"/>
  <c r="T140" i="6"/>
  <c r="T209" i="6"/>
  <c r="P150" i="7"/>
  <c r="R208" i="7"/>
  <c r="P88" i="3"/>
  <c r="P87" i="3"/>
  <c r="P86" i="3"/>
  <c r="AU56" i="1" s="1"/>
  <c r="R259" i="3"/>
  <c r="BK144" i="5"/>
  <c r="J144" i="5"/>
  <c r="J63" i="5"/>
  <c r="T181" i="5"/>
  <c r="R214" i="5"/>
  <c r="R213" i="5"/>
  <c r="BK140" i="6"/>
  <c r="J140" i="6"/>
  <c r="J63" i="6"/>
  <c r="P195" i="6"/>
  <c r="P91" i="7"/>
  <c r="P121" i="7"/>
  <c r="BK189" i="7"/>
  <c r="J189" i="7"/>
  <c r="J64" i="7" s="1"/>
  <c r="P208" i="7"/>
  <c r="T118" i="8"/>
  <c r="R90" i="4"/>
  <c r="R91" i="5"/>
  <c r="BK192" i="5"/>
  <c r="J192" i="5"/>
  <c r="J65" i="5"/>
  <c r="BK195" i="6"/>
  <c r="J195" i="6"/>
  <c r="J65" i="6"/>
  <c r="T87" i="8"/>
  <c r="P118" i="8"/>
  <c r="R141" i="8"/>
  <c r="T90" i="2"/>
  <c r="T84" i="2"/>
  <c r="T83" i="2"/>
  <c r="R273" i="3"/>
  <c r="P120" i="5"/>
  <c r="BK181" i="5"/>
  <c r="J181" i="5"/>
  <c r="J64" i="5"/>
  <c r="BK206" i="5"/>
  <c r="J206" i="5"/>
  <c r="J66" i="5"/>
  <c r="BK121" i="7"/>
  <c r="J121" i="7"/>
  <c r="J62" i="7"/>
  <c r="T189" i="7"/>
  <c r="T218" i="7"/>
  <c r="R87" i="8"/>
  <c r="R118" i="8"/>
  <c r="R86" i="8" s="1"/>
  <c r="R85" i="8" s="1"/>
  <c r="R88" i="3"/>
  <c r="R87" i="3"/>
  <c r="R86" i="3"/>
  <c r="T90" i="4"/>
  <c r="BK226" i="4"/>
  <c r="J226" i="4"/>
  <c r="J67" i="4"/>
  <c r="T91" i="5"/>
  <c r="T90" i="5"/>
  <c r="T89" i="5" s="1"/>
  <c r="R192" i="5"/>
  <c r="BK172" i="6"/>
  <c r="J172" i="6"/>
  <c r="J64" i="6"/>
  <c r="P87" i="8"/>
  <c r="BK171" i="3"/>
  <c r="J171" i="3"/>
  <c r="J62" i="3"/>
  <c r="BK259" i="3"/>
  <c r="J259" i="3"/>
  <c r="J64" i="3"/>
  <c r="BK91" i="7"/>
  <c r="BK90" i="7" s="1"/>
  <c r="J90" i="7" s="1"/>
  <c r="J60" i="7" s="1"/>
  <c r="J91" i="7"/>
  <c r="J61" i="7"/>
  <c r="R150" i="7"/>
  <c r="R189" i="7"/>
  <c r="R218" i="7"/>
  <c r="BK118" i="8"/>
  <c r="J118" i="8"/>
  <c r="J63" i="8"/>
  <c r="BK141" i="8"/>
  <c r="J141" i="8"/>
  <c r="J64" i="8"/>
  <c r="P141" i="8"/>
  <c r="T141" i="8"/>
  <c r="BK216" i="6"/>
  <c r="J216" i="6"/>
  <c r="J67" i="6"/>
  <c r="BK252" i="7"/>
  <c r="J252" i="7"/>
  <c r="J69" i="7"/>
  <c r="BK137" i="4"/>
  <c r="J137" i="4"/>
  <c r="J62" i="4"/>
  <c r="BK213" i="4"/>
  <c r="J213" i="4"/>
  <c r="J64" i="4"/>
  <c r="BK203" i="7"/>
  <c r="J203" i="7"/>
  <c r="J65" i="7"/>
  <c r="BK99" i="2"/>
  <c r="J99" i="2"/>
  <c r="J63" i="2"/>
  <c r="BK245" i="3"/>
  <c r="J245" i="3"/>
  <c r="J63" i="3"/>
  <c r="BK280" i="3"/>
  <c r="J280" i="3" s="1"/>
  <c r="J66" i="3" s="1"/>
  <c r="BK239" i="4"/>
  <c r="J239" i="4"/>
  <c r="J68" i="4"/>
  <c r="BK226" i="5"/>
  <c r="J226" i="5"/>
  <c r="J69" i="5"/>
  <c r="BK148" i="8"/>
  <c r="J148" i="8"/>
  <c r="J65" i="8"/>
  <c r="BK127" i="6"/>
  <c r="J127" i="6"/>
  <c r="J62" i="6"/>
  <c r="BK85" i="2"/>
  <c r="J85" i="2"/>
  <c r="J61" i="2" s="1"/>
  <c r="BK110" i="8"/>
  <c r="J110" i="8"/>
  <c r="J62" i="8"/>
  <c r="F55" i="8"/>
  <c r="E75" i="8"/>
  <c r="BE142" i="8"/>
  <c r="J79" i="8"/>
  <c r="BE125" i="8"/>
  <c r="BE111" i="8"/>
  <c r="BE149" i="8"/>
  <c r="J208" i="7"/>
  <c r="J67" i="7"/>
  <c r="BE95" i="8"/>
  <c r="BE119" i="8"/>
  <c r="BE129" i="8"/>
  <c r="BE135" i="8"/>
  <c r="BE145" i="8"/>
  <c r="BE102" i="8"/>
  <c r="BE88" i="8"/>
  <c r="BE127" i="8"/>
  <c r="J89" i="6"/>
  <c r="J61" i="6"/>
  <c r="BE106" i="7"/>
  <c r="F86" i="7"/>
  <c r="E48" i="7"/>
  <c r="J83" i="7"/>
  <c r="BE133" i="7"/>
  <c r="BE185" i="7"/>
  <c r="BE200" i="7"/>
  <c r="BE204" i="7"/>
  <c r="BE219" i="7"/>
  <c r="BE215" i="7"/>
  <c r="BE144" i="7"/>
  <c r="BE155" i="7"/>
  <c r="BE164" i="7"/>
  <c r="BE174" i="7"/>
  <c r="BE209" i="7"/>
  <c r="BE92" i="7"/>
  <c r="BE98" i="7"/>
  <c r="BE114" i="7"/>
  <c r="BE122" i="7"/>
  <c r="BE160" i="7"/>
  <c r="BE193" i="7"/>
  <c r="BE196" i="7"/>
  <c r="BE241" i="7"/>
  <c r="BE253" i="7"/>
  <c r="BE151" i="7"/>
  <c r="BE190" i="7"/>
  <c r="BE230" i="7"/>
  <c r="J52" i="6"/>
  <c r="BE128" i="6"/>
  <c r="BE173" i="6"/>
  <c r="BE141" i="6"/>
  <c r="BE186" i="6"/>
  <c r="BE213" i="6"/>
  <c r="BE152" i="6"/>
  <c r="BE182" i="6"/>
  <c r="BE154" i="6"/>
  <c r="BE199" i="6"/>
  <c r="BE202" i="6"/>
  <c r="BE161" i="6"/>
  <c r="BK213" i="5"/>
  <c r="J213" i="5"/>
  <c r="J67" i="5"/>
  <c r="E48" i="6"/>
  <c r="BE156" i="6"/>
  <c r="BE177" i="6"/>
  <c r="BE191" i="6"/>
  <c r="BE210" i="6"/>
  <c r="J91" i="5"/>
  <c r="J61" i="5"/>
  <c r="BE206" i="6"/>
  <c r="BE90" i="6"/>
  <c r="BE196" i="6"/>
  <c r="BE217" i="6"/>
  <c r="F55" i="6"/>
  <c r="BE114" i="6"/>
  <c r="BE102" i="6"/>
  <c r="E48" i="5"/>
  <c r="BE103" i="5"/>
  <c r="F86" i="5"/>
  <c r="BE92" i="5"/>
  <c r="BE178" i="5"/>
  <c r="J52" i="5"/>
  <c r="BE110" i="5"/>
  <c r="BE139" i="5"/>
  <c r="BE155" i="5"/>
  <c r="BE182" i="5"/>
  <c r="BE207" i="5"/>
  <c r="BE215" i="5"/>
  <c r="BE227" i="5"/>
  <c r="BE115" i="5"/>
  <c r="BE165" i="5"/>
  <c r="BE175" i="5"/>
  <c r="BE199" i="5"/>
  <c r="BE203" i="5"/>
  <c r="BE220" i="5"/>
  <c r="BE210" i="5"/>
  <c r="BE223" i="5"/>
  <c r="BE121" i="5"/>
  <c r="BE158" i="5"/>
  <c r="BE97" i="5"/>
  <c r="BE130" i="5"/>
  <c r="BE145" i="5"/>
  <c r="BE170" i="5"/>
  <c r="BE193" i="5"/>
  <c r="BE160" i="5"/>
  <c r="BE187" i="5"/>
  <c r="BE196" i="5"/>
  <c r="E78" i="4"/>
  <c r="BE91" i="4"/>
  <c r="J52" i="4"/>
  <c r="F85" i="4"/>
  <c r="BE165" i="4"/>
  <c r="BE167" i="4"/>
  <c r="BE214" i="4"/>
  <c r="BE227" i="4"/>
  <c r="BE106" i="4"/>
  <c r="BE198" i="4"/>
  <c r="BE138" i="4"/>
  <c r="BE207" i="4"/>
  <c r="BE210" i="4"/>
  <c r="BE183" i="4"/>
  <c r="BE194" i="4"/>
  <c r="BE240" i="4"/>
  <c r="BE154" i="4"/>
  <c r="BE231" i="4"/>
  <c r="BE202" i="4"/>
  <c r="BE219" i="4"/>
  <c r="BE222" i="4"/>
  <c r="BE121" i="4"/>
  <c r="BE178" i="4"/>
  <c r="BE181" i="4"/>
  <c r="BE196" i="4"/>
  <c r="BE235" i="4"/>
  <c r="BE89" i="3"/>
  <c r="BE239" i="3"/>
  <c r="BE191" i="3"/>
  <c r="BE209" i="3"/>
  <c r="BE242" i="3"/>
  <c r="BE204" i="3"/>
  <c r="BE207" i="3"/>
  <c r="BE263" i="3"/>
  <c r="J90" i="2"/>
  <c r="J62" i="2"/>
  <c r="BE143" i="3"/>
  <c r="BE266" i="3"/>
  <c r="BE274" i="3"/>
  <c r="BE281" i="3"/>
  <c r="BE172" i="3"/>
  <c r="BE222" i="3"/>
  <c r="BE246" i="3"/>
  <c r="BE277" i="3"/>
  <c r="E48" i="3"/>
  <c r="J80" i="3"/>
  <c r="BE116" i="3"/>
  <c r="BE189" i="3"/>
  <c r="BE270" i="3"/>
  <c r="BE260" i="3"/>
  <c r="F55" i="3"/>
  <c r="BE226" i="3"/>
  <c r="BE224" i="3"/>
  <c r="E73" i="2"/>
  <c r="F55" i="2"/>
  <c r="BE91" i="2"/>
  <c r="J52" i="2"/>
  <c r="BE86" i="2"/>
  <c r="BE95" i="2"/>
  <c r="BE100" i="2"/>
  <c r="BB55" i="1"/>
  <c r="BD55" i="1"/>
  <c r="F35" i="8"/>
  <c r="BB61" i="1"/>
  <c r="F37" i="6"/>
  <c r="BD59" i="1"/>
  <c r="F36" i="4"/>
  <c r="BC57" i="1"/>
  <c r="F34" i="5"/>
  <c r="BA58" i="1"/>
  <c r="F37" i="3"/>
  <c r="BD56" i="1"/>
  <c r="F36" i="6"/>
  <c r="BC59" i="1" s="1"/>
  <c r="J34" i="5"/>
  <c r="AW58" i="1"/>
  <c r="F35" i="6"/>
  <c r="BB59" i="1"/>
  <c r="F35" i="7"/>
  <c r="BB60" i="1"/>
  <c r="F34" i="3"/>
  <c r="BA56" i="1"/>
  <c r="F37" i="4"/>
  <c r="BD57" i="1"/>
  <c r="F37" i="5"/>
  <c r="BD58" i="1"/>
  <c r="F34" i="4"/>
  <c r="BA57" i="1"/>
  <c r="F34" i="6"/>
  <c r="BA59" i="1" s="1"/>
  <c r="F36" i="3"/>
  <c r="BC56" i="1" s="1"/>
  <c r="F36" i="8"/>
  <c r="BC61" i="1"/>
  <c r="F35" i="4"/>
  <c r="BB57" i="1"/>
  <c r="J34" i="7"/>
  <c r="AW60" i="1"/>
  <c r="F36" i="5"/>
  <c r="BC58" i="1"/>
  <c r="J34" i="2"/>
  <c r="AW55" i="1"/>
  <c r="F36" i="7"/>
  <c r="BC60" i="1"/>
  <c r="J34" i="8"/>
  <c r="AW61" i="1" s="1"/>
  <c r="F34" i="7"/>
  <c r="BA60" i="1" s="1"/>
  <c r="F37" i="7"/>
  <c r="BD60" i="1"/>
  <c r="F37" i="8"/>
  <c r="BD61" i="1"/>
  <c r="F34" i="8"/>
  <c r="BA61" i="1"/>
  <c r="F36" i="2"/>
  <c r="BC55" i="1"/>
  <c r="J34" i="6"/>
  <c r="AW59" i="1"/>
  <c r="F35" i="3"/>
  <c r="BB56" i="1"/>
  <c r="J34" i="3"/>
  <c r="AW56" i="1"/>
  <c r="F35" i="5"/>
  <c r="BB58" i="1"/>
  <c r="J34" i="4"/>
  <c r="AW57" i="1"/>
  <c r="BK207" i="7" l="1"/>
  <c r="J207" i="7" s="1"/>
  <c r="J66" i="7" s="1"/>
  <c r="P88" i="6"/>
  <c r="P87" i="6"/>
  <c r="AU59" i="1" s="1"/>
  <c r="BK90" i="5"/>
  <c r="BK89" i="5" s="1"/>
  <c r="J89" i="5" s="1"/>
  <c r="J30" i="5" s="1"/>
  <c r="AG58" i="1" s="1"/>
  <c r="J90" i="5"/>
  <c r="J60" i="5"/>
  <c r="T86" i="8"/>
  <c r="T85" i="8"/>
  <c r="T90" i="7"/>
  <c r="T207" i="7"/>
  <c r="BK84" i="2"/>
  <c r="J84" i="2"/>
  <c r="J60" i="2"/>
  <c r="P86" i="8"/>
  <c r="P85" i="8"/>
  <c r="AU61" i="1" s="1"/>
  <c r="R88" i="6"/>
  <c r="R87" i="6"/>
  <c r="R90" i="5"/>
  <c r="R89" i="5"/>
  <c r="P89" i="4"/>
  <c r="P88" i="4"/>
  <c r="AU57" i="1"/>
  <c r="R207" i="7"/>
  <c r="P90" i="7"/>
  <c r="P89" i="7"/>
  <c r="AU60" i="1"/>
  <c r="T87" i="3"/>
  <c r="T86" i="3"/>
  <c r="R90" i="7"/>
  <c r="R89" i="7"/>
  <c r="T88" i="6"/>
  <c r="T87" i="6"/>
  <c r="P90" i="5"/>
  <c r="P89" i="5" s="1"/>
  <c r="AU58" i="1" s="1"/>
  <c r="BK88" i="6"/>
  <c r="BK87" i="6"/>
  <c r="J87" i="6"/>
  <c r="J59" i="6"/>
  <c r="BK225" i="4"/>
  <c r="BK88" i="4" s="1"/>
  <c r="J88" i="4" s="1"/>
  <c r="J30" i="4" s="1"/>
  <c r="AG57" i="1" s="1"/>
  <c r="J225" i="4"/>
  <c r="J66" i="4"/>
  <c r="BK86" i="8"/>
  <c r="BK85" i="8"/>
  <c r="J85" i="8"/>
  <c r="J59" i="8"/>
  <c r="BK89" i="7"/>
  <c r="J89" i="7"/>
  <c r="J59" i="7"/>
  <c r="AG56" i="1"/>
  <c r="J87" i="3"/>
  <c r="J60" i="3"/>
  <c r="J59" i="3"/>
  <c r="J33" i="6"/>
  <c r="AV59" i="1"/>
  <c r="AT59" i="1"/>
  <c r="F33" i="8"/>
  <c r="AZ61" i="1"/>
  <c r="F33" i="2"/>
  <c r="AZ55" i="1"/>
  <c r="J33" i="4"/>
  <c r="AV57" i="1" s="1"/>
  <c r="AT57" i="1" s="1"/>
  <c r="J33" i="2"/>
  <c r="AV55" i="1"/>
  <c r="AT55" i="1"/>
  <c r="F33" i="7"/>
  <c r="AZ60" i="1"/>
  <c r="J33" i="3"/>
  <c r="AV56" i="1"/>
  <c r="AT56" i="1"/>
  <c r="AN56" i="1"/>
  <c r="BC54" i="1"/>
  <c r="AY54" i="1" s="1"/>
  <c r="BD54" i="1"/>
  <c r="W33" i="1"/>
  <c r="F33" i="6"/>
  <c r="AZ59" i="1" s="1"/>
  <c r="BB54" i="1"/>
  <c r="AX54" i="1" s="1"/>
  <c r="F33" i="5"/>
  <c r="AZ58" i="1"/>
  <c r="F33" i="3"/>
  <c r="AZ56" i="1"/>
  <c r="F33" i="4"/>
  <c r="AZ57" i="1"/>
  <c r="J33" i="7"/>
  <c r="AV60" i="1" s="1"/>
  <c r="AT60" i="1" s="1"/>
  <c r="BA54" i="1"/>
  <c r="AW54" i="1" s="1"/>
  <c r="AK30" i="1" s="1"/>
  <c r="J33" i="8"/>
  <c r="AV61" i="1"/>
  <c r="AT61" i="1"/>
  <c r="J33" i="5"/>
  <c r="AV58" i="1"/>
  <c r="AT58" i="1"/>
  <c r="T89" i="7" l="1"/>
  <c r="J86" i="8"/>
  <c r="J60" i="8"/>
  <c r="BK83" i="2"/>
  <c r="J83" i="2"/>
  <c r="J30" i="2" s="1"/>
  <c r="AG55" i="1" s="1"/>
  <c r="J88" i="6"/>
  <c r="J60" i="6"/>
  <c r="AN58" i="1"/>
  <c r="J59" i="5"/>
  <c r="AN57" i="1"/>
  <c r="J59" i="4"/>
  <c r="J39" i="5"/>
  <c r="J39" i="4"/>
  <c r="J39" i="3"/>
  <c r="W32" i="1"/>
  <c r="J30" i="6"/>
  <c r="AG59" i="1" s="1"/>
  <c r="W31" i="1"/>
  <c r="J30" i="8"/>
  <c r="AG61" i="1"/>
  <c r="AZ54" i="1"/>
  <c r="AV54" i="1"/>
  <c r="AK29" i="1"/>
  <c r="W30" i="1"/>
  <c r="AU54" i="1"/>
  <c r="J30" i="7"/>
  <c r="AG60" i="1"/>
  <c r="AN60" i="1"/>
  <c r="J39" i="8" l="1"/>
  <c r="J39" i="6"/>
  <c r="J39" i="2"/>
  <c r="J59" i="2"/>
  <c r="J39" i="7"/>
  <c r="AN59" i="1"/>
  <c r="AN55" i="1"/>
  <c r="AN61" i="1"/>
  <c r="AT54" i="1"/>
  <c r="AG54" i="1"/>
  <c r="AK26" i="1"/>
  <c r="W29" i="1"/>
  <c r="AN54" i="1" l="1"/>
  <c r="AK35" i="1"/>
</calcChain>
</file>

<file path=xl/sharedStrings.xml><?xml version="1.0" encoding="utf-8"?>
<sst xmlns="http://schemas.openxmlformats.org/spreadsheetml/2006/main" count="9019" uniqueCount="936">
  <si>
    <t>Export Komplet</t>
  </si>
  <si>
    <t>VZ</t>
  </si>
  <si>
    <t>2.0</t>
  </si>
  <si>
    <t>ZAMOK</t>
  </si>
  <si>
    <t>False</t>
  </si>
  <si>
    <t>{09f65082-6fbb-4ce1-ac30-e14367780ac9}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</si>
  <si>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</si>
  <si>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</si>
  <si>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</si>
  <si>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</si>
  <si>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</si>
  <si>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</si>
  <si>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</si>
  <si>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</si>
  <si>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2024010R02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</si>
  <si>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</si>
  <si>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</si>
  <si>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Oplocení areálu KKN Cheb</t>
  </si>
  <si>
    <t>KSO:</t>
  </si>
  <si>
    <t/>
  </si>
  <si>
    <t>CC-CZ:</t>
  </si>
  <si>
    <t>Místo:</t>
  </si>
  <si>
    <t>Cheb</t>
  </si>
  <si>
    <t>Datum:</t>
  </si>
  <si>
    <t>21. 8. 2024</t>
  </si>
  <si>
    <t>Zadavatel:</t>
  </si>
  <si>
    <t>IČ:</t>
  </si>
  <si>
    <t>Karlovarská krajská nemocnice a.s., Nemocnice Cheb</t>
  </si>
  <si>
    <t>DIČ:</t>
  </si>
  <si>
    <t>Uchazeč:</t>
  </si>
  <si>
    <t>Vyplň údaj</t>
  </si>
  <si>
    <t>Projektant:</t>
  </si>
  <si>
    <t>PK Beránek &amp; Hradil</t>
  </si>
  <si>
    <t>True</t>
  </si>
  <si>
    <t>Zpracovatel:</t>
  </si>
  <si>
    <t>04883632</t>
  </si>
  <si>
    <t>Jakub Vilingr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</si>
  <si>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</si>
  <si>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</si>
  <si>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</si>
  <si>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</si>
  <si>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</si>
  <si>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</si>
  <si>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</si>
  <si>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</si>
  <si>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</si>
  <si>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</si>
  <si>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</si>
  <si>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</si>
  <si>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</si>
  <si>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</si>
  <si>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</si>
  <si>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</si>
  <si>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</si>
  <si>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</si>
  <si>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</si>
  <si>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</si>
  <si>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</si>
  <si>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</si>
  <si>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</si>
  <si>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</si>
  <si>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</si>
  <si>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</si>
  <si>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</si>
  <si>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</si>
  <si>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</si>
  <si>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</si>
  <si>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</si>
  <si>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</si>
  <si>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</si>
  <si>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</si>
  <si>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</si>
  <si>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</si>
  <si>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</si>
  <si>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</si>
  <si>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</si>
  <si>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</si>
  <si>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</si>
  <si>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</si>
  <si>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Vedlejší rozpočtové náklady</t>
  </si>
  <si>
    <t>STA</t>
  </si>
  <si>
    <t>1</t>
  </si>
  <si>
    <t>{686908da-0c77-4e34-ae63-e7f4f5f9fc19}</t>
  </si>
  <si>
    <t>2</t>
  </si>
  <si>
    <t>SO-01</t>
  </si>
  <si>
    <t>Oplocení poplast. pletivo + podhrab desky</t>
  </si>
  <si>
    <t>{98dc9c8c-ec2a-4393-bde6-8995c98ec13d}</t>
  </si>
  <si>
    <t>SO-02</t>
  </si>
  <si>
    <t>Stáv. zděné oplocení + oprava</t>
  </si>
  <si>
    <t>{48b29708-612d-41e0-a01d-a1e2a81f6351}</t>
  </si>
  <si>
    <t>SO-03</t>
  </si>
  <si>
    <t>Poplast. pletivo na gabion. zdi</t>
  </si>
  <si>
    <t>{cdfe82b9-91e6-42e0-bfdf-9f7512553315}</t>
  </si>
  <si>
    <t>SO-04</t>
  </si>
  <si>
    <t>Oplocení plot. dílce a podhrab. desky</t>
  </si>
  <si>
    <t>{49b09c77-5dcc-42b9-9925-5c53b96c8487}</t>
  </si>
  <si>
    <t>SO-05</t>
  </si>
  <si>
    <t>Zděný plot babybox, oprava</t>
  </si>
  <si>
    <t>{c13ea825-0863-4454-8412-332be6c464b3}</t>
  </si>
  <si>
    <t>SO-06</t>
  </si>
  <si>
    <t>{38ac68dd-08ca-4335-82ac-1aa08573df5d}</t>
  </si>
  <si>
    <t>KRYCÍ LIST SOUPISU PRACÍ</t>
  </si>
  <si>
    <t>Objekt:</t>
  </si>
  <si>
    <t>VRN - Vedlejší rozpočtové náklady</t>
  </si>
  <si>
    <t>REKAPITULACE ČLENĚNÍ SOUPISU PRACÍ</t>
  </si>
  <si>
    <t>Kód dílu - Popis</t>
  </si>
  <si>
    <t>Cena celkem [CZK]</t>
  </si>
  <si>
    <t>-1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</si>
  <si>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</si>
  <si>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</si>
  <si>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</si>
  <si>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</si>
  <si>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</si>
  <si>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</si>
  <si>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</si>
  <si>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</si>
  <si>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</si>
  <si>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</si>
  <si>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</si>
  <si>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</si>
  <si>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</si>
  <si>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</si>
  <si>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</si>
  <si>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</si>
  <si>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</t>
  </si>
  <si>
    <t>ROZPOCET</t>
  </si>
  <si>
    <t>VRN1</t>
  </si>
  <si>
    <t>Průzkumné, geodetické a projektové práce</t>
  </si>
  <si>
    <t>K</t>
  </si>
  <si>
    <t>010001000</t>
  </si>
  <si>
    <t>soubor</t>
  </si>
  <si>
    <t>CS ÚRS 2024 01</t>
  </si>
  <si>
    <t>1024</t>
  </si>
  <si>
    <t>-301551577</t>
  </si>
  <si>
    <t>PP</t>
  </si>
  <si>
    <t>Online PSC</t>
  </si>
  <si>
    <t>https://podminky.urs.cz/item/CS_URS_2024_01/010001000</t>
  </si>
  <si>
    <t>P</t>
  </si>
  <si>
    <t>Poznámka k položce:_x000D_
Průzkumné práce_x000D_
- vytýčení sítí..._x000D_
_x000D_
Geodetické práce_x000D_
- geometrický plán..._x000D_
_x000D_
Projektové práce_x000D_
- dílenská dokumentace_x000D_
- dokumentace skutečného provedení_x000D_
- tištěná a elektronická verze verze_x000D_
- prohlášení o shodě, certifikáty, dodací listy_x000D_
- záruční listy_x000D_
- revize_x000D_
- návody apod...</t>
  </si>
  <si>
    <t>VRN3</t>
  </si>
  <si>
    <t>Zařízení staveniště</t>
  </si>
  <si>
    <t>030001000</t>
  </si>
  <si>
    <t>-2078959748</t>
  </si>
  <si>
    <t>https://podminky.urs.cz/item/CS_URS_2024_01/030001000</t>
  </si>
  <si>
    <t>Poznámka k položce:_x000D_
Rozsah dle běžných standardů stavební firmy:_x000D_
- související přípravné práce_x000D_
- vybavení staveniště_x000D_
- připojení a spotřeba energií zařízení staveniště_x000D_
- zabezpečení staveniště_x000D_
- pronájmy ploch, objektů_x000D_
- oplocení staveniště_x000D_
- provoz staveniště_x000D_
- skládky a deponice_x000D_
- vjezd a výjezd ze staveniště_x000D_
- čištění komunikací_x000D_
- stavební buňky_x000D_
- mobilní WC apod._x000D_
- zrušení zařízení staveniště</t>
  </si>
  <si>
    <t>3</t>
  </si>
  <si>
    <t>031303000</t>
  </si>
  <si>
    <t>Náklady na zábor</t>
  </si>
  <si>
    <t>kpl</t>
  </si>
  <si>
    <t>-1609275364</t>
  </si>
  <si>
    <t>https://podminky.urs.cz/item/CS_URS_2024_01/031303000</t>
  </si>
  <si>
    <t>VV</t>
  </si>
  <si>
    <t>1 "náklady za dočasné zábory chodníku během prací</t>
  </si>
  <si>
    <t>VRN4</t>
  </si>
  <si>
    <t>Inženýrská činnost</t>
  </si>
  <si>
    <t>4</t>
  </si>
  <si>
    <t>040001000</t>
  </si>
  <si>
    <t>912969966</t>
  </si>
  <si>
    <t>https://podminky.urs.cz/item/CS_URS_2024_01/040001000</t>
  </si>
  <si>
    <t xml:space="preserve">Poznámka k položce:_x000D_
Inženýrská činnost_x000D_
- dozory_x000D_
- posudky_x000D_
- zkoušky a ostatní měření_x000D_
- revize_x000D_
- ostatní inženýrská činnost_x000D_
- plán BOZP na staveništi_x000D_
_x000D_
Kompletační a koordinační činnost_x000D_
- koordinace řemesel_x000D_
- finální odstranění kolaudačních závad apod._x000D_
_x000D_
</t>
  </si>
  <si>
    <t>SO-01 - Oplocení poplast. pletivo + podhrab desky</t>
  </si>
  <si>
    <t>HSV - Práce a dodávky HSV</t>
  </si>
  <si>
    <t xml:space="preserve">    1 - Zemní práce</t>
  </si>
  <si>
    <t xml:space="preserve">    3 - Svislé a kompletní konstrukce</t>
  </si>
  <si>
    <t xml:space="preserve">    9 - Ostatní konstrukce a práce, bourání</t>
  </si>
  <si>
    <t xml:space="preserve">    997 - Přesun sutě</t>
  </si>
  <si>
    <t xml:space="preserve">    998 - Přesun hmot</t>
  </si>
  <si>
    <t>HZS - Hodinové zúčtovací sazby</t>
  </si>
  <si>
    <t>HSV</t>
  </si>
  <si>
    <t>Práce a dodávky HSV</t>
  </si>
  <si>
    <t>Zemní práce</t>
  </si>
  <si>
    <t>131151343</t>
  </si>
  <si>
    <t>Vrtání jamek pro plotové sloupky D přes 200 do 300 mm strojně</t>
  </si>
  <si>
    <t>m</t>
  </si>
  <si>
    <t>-794040178</t>
  </si>
  <si>
    <t>Vrtání jamek strojně průměru přes 200 do 300 mm</t>
  </si>
  <si>
    <t>https://podminky.urs.cz/item/CS_URS_2024_01/131151343</t>
  </si>
  <si>
    <t>"oplocení poplastované pletivo a podhrabové desky</t>
  </si>
  <si>
    <t>"vzpěry</t>
  </si>
  <si>
    <t>"úsek 17,00 m +18,01 m + 21,13 m</t>
  </si>
  <si>
    <t>(4*0,8)  "2x středové vzpěry</t>
  </si>
  <si>
    <t>(2*0,8) "2x krajní vzpěry</t>
  </si>
  <si>
    <t>"úsek 11,40 m + 89,96 m</t>
  </si>
  <si>
    <t>(6*0,8)  "3x středové vzpěry</t>
  </si>
  <si>
    <t>"úsek 19,97 m + 25,23 m</t>
  </si>
  <si>
    <t>(2*0,8) "1x středové vzpěry</t>
  </si>
  <si>
    <t>(1*0,8) "2x krajní vzpěry</t>
  </si>
  <si>
    <t>"úsek 75,11 m</t>
  </si>
  <si>
    <t>"sloupky:</t>
  </si>
  <si>
    <t>(23*0,8)</t>
  </si>
  <si>
    <t>(5+37)*0,8</t>
  </si>
  <si>
    <t>(19*0,8)</t>
  </si>
  <si>
    <t>(31*0,8)</t>
  </si>
  <si>
    <t>Součet</t>
  </si>
  <si>
    <t>162751113</t>
  </si>
  <si>
    <t>Vodorovné přemístění přes 5 000 do 6000 m výkopku/sypaniny z horniny třídy těžitelnosti I skupiny 1 až 3</t>
  </si>
  <si>
    <t>m3</t>
  </si>
  <si>
    <t>1586314679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</si>
  <si>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</si>
  <si>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https://podminky.urs.cz/item/CS_URS_2024_01/162751113</t>
  </si>
  <si>
    <t>4*((3,14*(0,3/2)^2)*0,8) "2x středové vzpěry</t>
  </si>
  <si>
    <t>2*((3,14*(0,3/2)^2)*0,8) "2x krajní vzpěry</t>
  </si>
  <si>
    <t>6*((3,14*(0,3/2)^2)*0,8) "3x středové vzpěry</t>
  </si>
  <si>
    <t>2*((3,14*(0,3/2)^2)*0,8) "1x středové vzpěry</t>
  </si>
  <si>
    <t>((3,14*(0,3/2)^2)*0,8) "2x krajní vzpěry</t>
  </si>
  <si>
    <t>23*((3,14*(0,3/2)^2)*0,8)</t>
  </si>
  <si>
    <t>(5+37)*((3,14*(0,3/2)^2)*0,8)</t>
  </si>
  <si>
    <t>19*((3,14*(0,3/2)^2)*0,8)</t>
  </si>
  <si>
    <t>31*((3,14*(0,3/2)^2)*0,8)</t>
  </si>
  <si>
    <t>171201231</t>
  </si>
  <si>
    <t>Poplatek za uložení zeminy a kamení na recyklační skládce (skládkovné) kód odpadu 17 05 04</t>
  </si>
  <si>
    <t>t</t>
  </si>
  <si>
    <t>-1581458474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</si>
  <si>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</si>
  <si>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</si>
  <si>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7,8*1,8 'Přepočtené koeficientem množství</t>
  </si>
  <si>
    <t>Svislé a kompletní konstrukce</t>
  </si>
  <si>
    <t>338171113</t>
  </si>
  <si>
    <t>Osazování sloupků a vzpěr plotových ocelových v do 2 m se zabetonováním</t>
  </si>
  <si>
    <t>kus</t>
  </si>
  <si>
    <t>-1759285761</t>
  </si>
  <si>
    <t>Montáž sloupků a vzpěr plotových ocelových trubkových nebo profilovaných výšky do 2 m se zabetonováním do 0,08 m3 do připravených jamek</t>
  </si>
  <si>
    <t>https://podminky.urs.cz/item/CS_URS_2024_01/338171113</t>
  </si>
  <si>
    <t>4  "2x středové vzpěry</t>
  </si>
  <si>
    <t>2 "2x krajní vzpěry</t>
  </si>
  <si>
    <t>6  "3x středové vzpěry</t>
  </si>
  <si>
    <t>2  "1x středové vzpěry</t>
  </si>
  <si>
    <t>1 "2x krajní vzpěry</t>
  </si>
  <si>
    <t>M</t>
  </si>
  <si>
    <t>55342276</t>
  </si>
  <si>
    <t>vzpěra plotová Pz 2500/38x1,5mm</t>
  </si>
  <si>
    <t>8</t>
  </si>
  <si>
    <t>-1631593341</t>
  </si>
  <si>
    <t>6</t>
  </si>
  <si>
    <t>338171123</t>
  </si>
  <si>
    <t>Osazování sloupků a vzpěr plotových ocelových v přes 2 do 2,6 m se zabetonováním</t>
  </si>
  <si>
    <t>-285949628</t>
  </si>
  <si>
    <t>Montáž sloupků a vzpěr plotových ocelových trubkových nebo profilovaných výšky přes 2 do 2,6 m se zabetonováním do 0,08 m3 do připravených jamek</t>
  </si>
  <si>
    <t>https://podminky.urs.cz/item/CS_URS_2024_01/338171123</t>
  </si>
  <si>
    <t>23</t>
  </si>
  <si>
    <t>(5+37)</t>
  </si>
  <si>
    <t>19</t>
  </si>
  <si>
    <t>31</t>
  </si>
  <si>
    <t>7</t>
  </si>
  <si>
    <t>55342255</t>
  </si>
  <si>
    <t>sloupek plotový průběžný Pz a komaxitový 2500/38x1,5mm</t>
  </si>
  <si>
    <t>-787003553</t>
  </si>
  <si>
    <t>(115-7)</t>
  </si>
  <si>
    <t>22</t>
  </si>
  <si>
    <t>55342263</t>
  </si>
  <si>
    <t>sloupek plotový koncový Pz a komaxitový 2500/48x1,5mm</t>
  </si>
  <si>
    <t>-2098874282</t>
  </si>
  <si>
    <t>348121221</t>
  </si>
  <si>
    <t>Osazení podhrabových desek dl přes 2 do 3 m na ocelové plotové sloupky</t>
  </si>
  <si>
    <t>1449003866</t>
  </si>
  <si>
    <t>Osazení podhrabových desek na ocelové sloupky, délky desek přes 2 do 3 m</t>
  </si>
  <si>
    <t>https://podminky.urs.cz/item/CS_URS_2024_01/348121221</t>
  </si>
  <si>
    <t>(5+36)</t>
  </si>
  <si>
    <t>18</t>
  </si>
  <si>
    <t>30</t>
  </si>
  <si>
    <t>9</t>
  </si>
  <si>
    <t>59232545</t>
  </si>
  <si>
    <t>držák podhrabové desky typ H pro sloupek D 60-70mm výšky 300mm průběžný povrchová úprava žárový zinek</t>
  </si>
  <si>
    <t>944531937</t>
  </si>
  <si>
    <t>10</t>
  </si>
  <si>
    <t>59232543</t>
  </si>
  <si>
    <t>betonová podhrabová deska 2500x300x35mm se zámkem 15mm na ukotvení sloupků profilovaných oválných 50x70mm</t>
  </si>
  <si>
    <t>-1785171303</t>
  </si>
  <si>
    <t>11</t>
  </si>
  <si>
    <t>348401130</t>
  </si>
  <si>
    <t>Montáž oplocení ze strojového pletiva s napínacími dráty v přes 1,6 do 2,0 m</t>
  </si>
  <si>
    <t>-427861029</t>
  </si>
  <si>
    <t>Montáž oplocení z pletiva strojového s napínacími dráty přes 1,6 do 2,0 m</t>
  </si>
  <si>
    <t>https://podminky.urs.cz/item/CS_URS_2024_01/348401130</t>
  </si>
  <si>
    <t>"oplocení plotové dílce a podhrabové desky</t>
  </si>
  <si>
    <t>(17+18,01+21,13)</t>
  </si>
  <si>
    <t>(11,4+89,96)</t>
  </si>
  <si>
    <t>(19,97+25,23)</t>
  </si>
  <si>
    <t>75,11</t>
  </si>
  <si>
    <t>31327514</t>
  </si>
  <si>
    <t>pletivo drátěné plastifikované se čtvercovými oky 55/2,5mm v 1800mm</t>
  </si>
  <si>
    <t>-1155743118</t>
  </si>
  <si>
    <t>277,81*1,05 'Přepočtené koeficientem množství</t>
  </si>
  <si>
    <t>13</t>
  </si>
  <si>
    <t>15615300</t>
  </si>
  <si>
    <t>drát kruhový Pz napínací D 2,80mm</t>
  </si>
  <si>
    <t>-742767716</t>
  </si>
  <si>
    <t>277,81*3,1 'Přepočtené koeficientem množství</t>
  </si>
  <si>
    <t>Ostatní konstrukce a práce, bourání</t>
  </si>
  <si>
    <t>14</t>
  </si>
  <si>
    <t>966072822</t>
  </si>
  <si>
    <t>Rozebrání oplocení z vlnitého nebo profilového plechu hmotnosti přes 30 do 50 kg</t>
  </si>
  <si>
    <t>-1799538397</t>
  </si>
  <si>
    <t>Rozebrání oplocení z dílců plechových vlnitých nebo profilovaných, hmotnosti 1 m oplocení přes 30 do 50 kg</t>
  </si>
  <si>
    <t>https://podminky.urs.cz/item/CS_URS_2024_01/966072822</t>
  </si>
  <si>
    <t>"oplocení stáv. vlnitý plech, sloupy ocel U</t>
  </si>
  <si>
    <t>997</t>
  </si>
  <si>
    <t>Přesun sutě</t>
  </si>
  <si>
    <t>15</t>
  </si>
  <si>
    <t>997013871</t>
  </si>
  <si>
    <t>Poplatek za uložení stavebního odpadu na recyklační skládce (skládkovné) směsného stavebního a demoličního kód odpadu 17 09 04</t>
  </si>
  <si>
    <t>-1167461450</t>
  </si>
  <si>
    <t>Poplatek za uložení stavebního odpadu na recyklační skládce (skládkovné) směsného stavebního a demoličního zatříděného do Katalogu odpadů pod kódem 17 09 04</t>
  </si>
  <si>
    <t>https://podminky.urs.cz/item/CS_URS_2024_01/997013871</t>
  </si>
  <si>
    <t>16</t>
  </si>
  <si>
    <t>997221571</t>
  </si>
  <si>
    <t>Vodorovná doprava vybouraných hmot do 1 km</t>
  </si>
  <si>
    <t>-1841010334</t>
  </si>
  <si>
    <t>Vodorovná doprava vybouraných hmot bez naložení, ale se složením a s hrubým urovnáním na vzdálenost do 1 km</t>
  </si>
  <si>
    <t>https://podminky.urs.cz/item/CS_URS_2024_01/997221571</t>
  </si>
  <si>
    <t>17</t>
  </si>
  <si>
    <t>997221579</t>
  </si>
  <si>
    <t>Příplatek ZKD 1 km u vodorovné dopravy vybouraných hmot</t>
  </si>
  <si>
    <t>1270487610</t>
  </si>
  <si>
    <t>Vodorovná doprava vybouraných hmot bez naložení, ale se složením a s hrubým urovnáním na vzdálenost Příplatek k ceně za každý další započatý 1 km přes 1 km</t>
  </si>
  <si>
    <t>https://podminky.urs.cz/item/CS_URS_2024_01/997221579</t>
  </si>
  <si>
    <t>12,585*6 'Přepočtené koeficientem množství</t>
  </si>
  <si>
    <t>997221611</t>
  </si>
  <si>
    <t>Nakládání suti na dopravní prostředky pro vodorovnou dopravu</t>
  </si>
  <si>
    <t>-1079471251</t>
  </si>
  <si>
    <t>Nakládání na dopravní prostředky pro vodorovnou dopravu suti</t>
  </si>
  <si>
    <t>https://podminky.urs.cz/item/CS_URS_2024_01/997221611</t>
  </si>
  <si>
    <t>998</t>
  </si>
  <si>
    <t>Přesun hmot</t>
  </si>
  <si>
    <t>998232110</t>
  </si>
  <si>
    <t>Přesun hmot pro oplocení zděné z cihel nebo tvárnic v do 3 m</t>
  </si>
  <si>
    <t>-1416399572</t>
  </si>
  <si>
    <t>Přesun hmot pro oplocení se svislou nosnou konstrukcí zděnou z cihel, tvárnic, bloků, popř. kovovou nebo dřevěnou vodorovná dopravní vzdálenost do 50 m, pro oplocení výšky do 3 m</t>
  </si>
  <si>
    <t>https://podminky.urs.cz/item/CS_URS_2024_01/998232110</t>
  </si>
  <si>
    <t>20</t>
  </si>
  <si>
    <t>998232121</t>
  </si>
  <si>
    <t>Příplatek k přesunu hmot pro oplocení zděné za zvětšený přesun do 1000 m</t>
  </si>
  <si>
    <t>1263162891</t>
  </si>
  <si>
    <t>Přesun hmot pro oplocení se svislou nosnou konstrukcí zděnou z cihel, tvárnic, bloků, popř. kovovou nebo dřevěnou Příplatek k ceně za zvětšený přesun přes vymezenou vodorovnou dopravní vzdálenost do 1000 m</t>
  </si>
  <si>
    <t>https://podminky.urs.cz/item/CS_URS_2024_01/998232121</t>
  </si>
  <si>
    <t>HZS</t>
  </si>
  <si>
    <t>Hodinové zúčtovací sazby</t>
  </si>
  <si>
    <t>HZS2491</t>
  </si>
  <si>
    <t>Hodinová zúčtovací sazba dělník zednických výpomocí</t>
  </si>
  <si>
    <t>hod</t>
  </si>
  <si>
    <t>512</t>
  </si>
  <si>
    <t>-682215341</t>
  </si>
  <si>
    <t>Hodinové zúčtovací sazby profesí PSV zednické výpomoci a pomocné práce PSV dělník zednických výpomocí</t>
  </si>
  <si>
    <t>https://podminky.urs.cz/item/CS_URS_2024_01/HZS2491</t>
  </si>
  <si>
    <t>Poznámka k položce:_x000D_
- drobné a těžko měřitelné práce_x000D_
- čerpat jen se souhlasem TDI</t>
  </si>
  <si>
    <t>"stavební přípomoce, pomocné práce při bourání</t>
  </si>
  <si>
    <t>(8,5*2)*7</t>
  </si>
  <si>
    <t>SO-02 - Stáv. zděné oplocení + oprava</t>
  </si>
  <si>
    <t xml:space="preserve">    2 - Zakládání</t>
  </si>
  <si>
    <t xml:space="preserve">    6 - Úpravy povrchů, podlahy a osazování výplní</t>
  </si>
  <si>
    <t>PSV - Práce a dodávky PSV</t>
  </si>
  <si>
    <t xml:space="preserve">    783 - Dokončovací práce - nátěry</t>
  </si>
  <si>
    <t>670748452</t>
  </si>
  <si>
    <t>"úsek 39,16+15,70 m</t>
  </si>
  <si>
    <t>(22*0,8) "sloupky</t>
  </si>
  <si>
    <t>"úsek 7,23</t>
  </si>
  <si>
    <t>(4*0,8) "sloupky</t>
  </si>
  <si>
    <t>"úsek 45,09 m</t>
  </si>
  <si>
    <t>(19*0,8) "sloupky</t>
  </si>
  <si>
    <t>(2*0,8)  "1x středové vzpěry</t>
  </si>
  <si>
    <t>-1506370450</t>
  </si>
  <si>
    <t>22*((3,14*(0,3/2)^2)*0,8) "sloupky</t>
  </si>
  <si>
    <t>4*((3,14*(0,3/2)^2)*0,8)  "2x středové vzpěry</t>
  </si>
  <si>
    <t>4*((3,14*(0,3/2)^2)*0,8) "sloupky</t>
  </si>
  <si>
    <t>19*((3,14*(0,3/2)^2)*0,8) "sloupky</t>
  </si>
  <si>
    <t>2*((3,14*(0,3/2)^2)*0,8)  "1x středové vzpěry</t>
  </si>
  <si>
    <t>978761888</t>
  </si>
  <si>
    <t>3,108*1,8 'Přepočtené koeficientem množství</t>
  </si>
  <si>
    <t>Zakládání</t>
  </si>
  <si>
    <t>275313611</t>
  </si>
  <si>
    <t>Základové patky z betonu tř. C 16/20</t>
  </si>
  <si>
    <t>-142242803</t>
  </si>
  <si>
    <t>Základy z betonu prostého patky a bloky z betonu kamenem neprokládaného tř. C 16/20</t>
  </si>
  <si>
    <t>https://podminky.urs.cz/item/CS_URS_2024_01/275313611</t>
  </si>
  <si>
    <t>531569434</t>
  </si>
  <si>
    <t>-1497634335</t>
  </si>
  <si>
    <t>88354344</t>
  </si>
  <si>
    <t>339724908</t>
  </si>
  <si>
    <t>(44-4)</t>
  </si>
  <si>
    <t>1308719662</t>
  </si>
  <si>
    <t>1785300709</t>
  </si>
  <si>
    <t>-1268451983</t>
  </si>
  <si>
    <t>-516599996</t>
  </si>
  <si>
    <t>34827251R</t>
  </si>
  <si>
    <t>Plotová stříška betonová roz. 800/400/80 mm; do cementové malty; přírodní</t>
  </si>
  <si>
    <t>-844108535</t>
  </si>
  <si>
    <t>https://podminky.urs.cz/item/CS_URS_2024_01/34827251R</t>
  </si>
  <si>
    <t>(4,4+58,1)</t>
  </si>
  <si>
    <t>278487772</t>
  </si>
  <si>
    <t>(39,16+15,7+7,23+45,09)</t>
  </si>
  <si>
    <t>1585099749</t>
  </si>
  <si>
    <t>107,18*1,05 'Přepočtené koeficientem množství</t>
  </si>
  <si>
    <t>-1287376137</t>
  </si>
  <si>
    <t>107,18*3,1 'Přepočtené koeficientem množství</t>
  </si>
  <si>
    <t>Úpravy povrchů, podlahy a osazování výplní</t>
  </si>
  <si>
    <t>622326253</t>
  </si>
  <si>
    <t>Oprava vnější vápenocementové omítky s celoplošným přeštukováním členitosti 1 v rozsahu přes 30 do 50 %</t>
  </si>
  <si>
    <t>m2</t>
  </si>
  <si>
    <t>-86242198</t>
  </si>
  <si>
    <t>Oprava vápenocementové omítky s celoplošným přeštukováním vnějších ploch stupně členitosti 1, v rozsahu opravované plochy přes 30 do 50%</t>
  </si>
  <si>
    <t>https://podminky.urs.cz/item/CS_URS_2024_01/622326253</t>
  </si>
  <si>
    <t>((4,4+58,1)*2)*2</t>
  </si>
  <si>
    <t>685461512</t>
  </si>
  <si>
    <t>1257588665</t>
  </si>
  <si>
    <t>PSV</t>
  </si>
  <si>
    <t>Práce a dodávky PSV</t>
  </si>
  <si>
    <t>783</t>
  </si>
  <si>
    <t>Dokončovací práce - nátěry</t>
  </si>
  <si>
    <t>783823133</t>
  </si>
  <si>
    <t>Penetrační silikátový nátěr hladkých, tenkovrstvých zrnitých nebo štukových omítek</t>
  </si>
  <si>
    <t>247633822</t>
  </si>
  <si>
    <t>Penetrační nátěr omítek hladkých omítek hladkých, zrnitých tenkovrstvých nebo štukových stupně členitosti 1 a 2 silikátový</t>
  </si>
  <si>
    <t>https://podminky.urs.cz/item/CS_URS_2024_01/783823133</t>
  </si>
  <si>
    <t>783826313</t>
  </si>
  <si>
    <t>Mikroarmovací silikátový nátěr omítek</t>
  </si>
  <si>
    <t>2018849588</t>
  </si>
  <si>
    <t>Nátěr omítek se schopností překlenutí trhlin mikroarmovací silikátový</t>
  </si>
  <si>
    <t>https://podminky.urs.cz/item/CS_URS_2024_01/783826313</t>
  </si>
  <si>
    <t>783826615</t>
  </si>
  <si>
    <t>Hydrofobizační transparentní silikonový nátěr omítek stupně členitosti 1 a 2</t>
  </si>
  <si>
    <t>1833014596</t>
  </si>
  <si>
    <t>Hydrofobizační nátěr omítek silikonový, transparentní, povrchů hladkých omítek hladkých, zrnitých tenkovrstvých nebo štukových stupně členitosti 1 a 2</t>
  </si>
  <si>
    <t>https://podminky.urs.cz/item/CS_URS_2024_01/783826615</t>
  </si>
  <si>
    <t>388374643</t>
  </si>
  <si>
    <t>(8,5*2)*5</t>
  </si>
  <si>
    <t>SO-03 - Poplast. pletivo na gabion. zdi</t>
  </si>
  <si>
    <t xml:space="preserve">    711 - Izolace proti vodě, vlhkosti a plynům</t>
  </si>
  <si>
    <t>132212331</t>
  </si>
  <si>
    <t>Hloubení nezapažených rýh šířky do 2000 mm v soudržných horninách třídy těžitelnosti I skupiny 3 ručně</t>
  </si>
  <si>
    <t>-935474047</t>
  </si>
  <si>
    <t>Hloubení nezapažených rýh šířky přes 800 do 2 000 mm ručně s urovnáním dna do předepsaného profilu a spádu v hornině třídy těžitelnosti I skupiny 3 soudržných</t>
  </si>
  <si>
    <t>https://podminky.urs.cz/item/CS_URS_2024_01/132212331</t>
  </si>
  <si>
    <t>"výkop za opěrou</t>
  </si>
  <si>
    <t>(100*0,96)</t>
  </si>
  <si>
    <t>578955408</t>
  </si>
  <si>
    <t>96 "výkop</t>
  </si>
  <si>
    <t>-32,438 "zásyp</t>
  </si>
  <si>
    <t>-169764277</t>
  </si>
  <si>
    <t>63,562*1,8 'Přepočtené koeficientem množství</t>
  </si>
  <si>
    <t>174111101</t>
  </si>
  <si>
    <t>Zásyp jam, šachet rýh nebo kolem objektů sypaninou se zhutněním ručně</t>
  </si>
  <si>
    <t>-1881961108</t>
  </si>
  <si>
    <t>Zásyp sypaninou z jakékoliv horniny ručně s uložením výkopku ve vrstvách se zhutněním jam, šachet, rýh nebo kolem objektů v těchto vykopávkách</t>
  </si>
  <si>
    <t>https://podminky.urs.cz/item/CS_URS_2024_01/174111101</t>
  </si>
  <si>
    <t>"zásyp za opěrou</t>
  </si>
  <si>
    <t>(100*0,68)</t>
  </si>
  <si>
    <t>181912112</t>
  </si>
  <si>
    <t>Úprava pláně v hornině třídy těžitelnosti I skupiny 3 se zhutněním ručně</t>
  </si>
  <si>
    <t>-588355802</t>
  </si>
  <si>
    <t>Úprava pláně vyrovnáním výškových rozdílů ručně v hornině třídy těžitelnosti I skupiny 3 se zhutněním</t>
  </si>
  <si>
    <t>https://podminky.urs.cz/item/CS_URS_2024_01/181912112</t>
  </si>
  <si>
    <t>"pod gabionovou zeď</t>
  </si>
  <si>
    <t>(100*0,8)</t>
  </si>
  <si>
    <t>212751103</t>
  </si>
  <si>
    <t>Trativod z drenážních trubek flexibilních PVC-U SN 4 perforace 360° včetně lože otevřený výkop DN 80 pro meliorace</t>
  </si>
  <si>
    <t>-1319428841</t>
  </si>
  <si>
    <t>Trativody z drenážních a melioračních trubek pro meliorace, dočasné nebo odlehčovací drenáže se zřízením štěrkového lože pod trubky a s jejich obsypem v otevřeném výkopu trubka flexibilní PVC-U SN 4 celoperforovaná 360° DN 80</t>
  </si>
  <si>
    <t>https://podminky.urs.cz/item/CS_URS_2024_01/212751103</t>
  </si>
  <si>
    <t>"drenáž</t>
  </si>
  <si>
    <t>"oplocení z poplast. pletiva na gabion. zdi</t>
  </si>
  <si>
    <t>100</t>
  </si>
  <si>
    <t>"výtok á 20 m</t>
  </si>
  <si>
    <t>(5*0,8)</t>
  </si>
  <si>
    <t>212972112</t>
  </si>
  <si>
    <t>Opláštění drenážních trub filtrační textilií DN 100</t>
  </si>
  <si>
    <t>-231839158</t>
  </si>
  <si>
    <t>https://podminky.urs.cz/item/CS_URS_2024_01/212972112</t>
  </si>
  <si>
    <t>853074429</t>
  </si>
  <si>
    <t xml:space="preserve">(41+6+2)*((3,14*(0,3/2)^2)*0,7) </t>
  </si>
  <si>
    <t>1058495773</t>
  </si>
  <si>
    <t>"sloupky</t>
  </si>
  <si>
    <t>41</t>
  </si>
  <si>
    <t>"vzpěry á 25 m</t>
  </si>
  <si>
    <t>(3*2)</t>
  </si>
  <si>
    <t>"krajní vzpěry</t>
  </si>
  <si>
    <t>55342250</t>
  </si>
  <si>
    <t>sloupek plotový průběžný Pz a komaxitové 1500/38x1,5mm</t>
  </si>
  <si>
    <t>-1169767616</t>
  </si>
  <si>
    <t>(49-2)</t>
  </si>
  <si>
    <t>28</t>
  </si>
  <si>
    <t>55342260</t>
  </si>
  <si>
    <t>sloupek plotový koncový Pz a komaxitový 2000/48x1,5mm</t>
  </si>
  <si>
    <t>1467133960</t>
  </si>
  <si>
    <t>348215111</t>
  </si>
  <si>
    <t>Plot z gabionů šířky do 0,5 m výšky do 1,5 m</t>
  </si>
  <si>
    <t>-373441544</t>
  </si>
  <si>
    <t>Plot z drátokamenných košů (gabionů) z lomového kamene neupraveného výplňového na sucho ze svařovaných panelů z ocelových sítí s povrchovou úpravou galfan šířky do 0,5 m výšky do 1,5 m</t>
  </si>
  <si>
    <t>https://podminky.urs.cz/item/CS_URS_2024_01/348215111</t>
  </si>
  <si>
    <t>"vrchní část</t>
  </si>
  <si>
    <t>(97,7*1*0,5)</t>
  </si>
  <si>
    <t>348215121</t>
  </si>
  <si>
    <t>Plot z gabionů šířky přes 0,5 m výšky do 1,5 m</t>
  </si>
  <si>
    <t>184732989</t>
  </si>
  <si>
    <t>Plot z drátokamenných košů (gabionů) z lomového kamene neupraveného výplňového na sucho ze svařovaných panelů z ocelových sítí s povrchovou úpravou galfan šířky přes 0,5 m výšky do 1,5 m</t>
  </si>
  <si>
    <t>https://podminky.urs.cz/item/CS_URS_2024_01/348215121</t>
  </si>
  <si>
    <t>"spodní část</t>
  </si>
  <si>
    <t>(97,7*0,7*0,5)</t>
  </si>
  <si>
    <t>348401120</t>
  </si>
  <si>
    <t>Montáž oplocení ze strojového pletiva s napínacími dráty v do 1,6 m</t>
  </si>
  <si>
    <t>820311319</t>
  </si>
  <si>
    <t>Montáž oplocení z pletiva strojového s napínacími dráty do 1,6 m</t>
  </si>
  <si>
    <t>https://podminky.urs.cz/item/CS_URS_2024_01/348401120</t>
  </si>
  <si>
    <t>97,7</t>
  </si>
  <si>
    <t>31324744</t>
  </si>
  <si>
    <t>pletivo drátěné se čtvercovými oky zapletené Pz 50x2x1250mm</t>
  </si>
  <si>
    <t>2008227003</t>
  </si>
  <si>
    <t>97,7*1,05 'Přepočtené koeficientem množství</t>
  </si>
  <si>
    <t>15619100</t>
  </si>
  <si>
    <t>drát kruhový poplastovaný napínací 2,5/3,5mm</t>
  </si>
  <si>
    <t>-1193422817</t>
  </si>
  <si>
    <t>97,7*2,1 'Přepočtené koeficientem množství</t>
  </si>
  <si>
    <t>961044111</t>
  </si>
  <si>
    <t>Bourání základů z betonu prostého</t>
  </si>
  <si>
    <t>281493565</t>
  </si>
  <si>
    <t>https://podminky.urs.cz/item/CS_URS_2024_01/961044111</t>
  </si>
  <si>
    <t>"na úr. -0,300 m</t>
  </si>
  <si>
    <t>(97,7*1,4*0,3)</t>
  </si>
  <si>
    <t>-1789606010</t>
  </si>
  <si>
    <t>-1861358718</t>
  </si>
  <si>
    <t>545337482</t>
  </si>
  <si>
    <t>-42226525</t>
  </si>
  <si>
    <t>86,494*6 'Přepočtené koeficientem množství</t>
  </si>
  <si>
    <t>218930068</t>
  </si>
  <si>
    <t>445841222</t>
  </si>
  <si>
    <t>-1217283630</t>
  </si>
  <si>
    <t>711</t>
  </si>
  <si>
    <t>Izolace proti vodě, vlhkosti a plynům</t>
  </si>
  <si>
    <t>24</t>
  </si>
  <si>
    <t>711491272</t>
  </si>
  <si>
    <t>Provedení doplňků izolace proti vodě na ploše svislé z textilií vrstva ochranná</t>
  </si>
  <si>
    <t>858685798</t>
  </si>
  <si>
    <t>Provedení doplňků izolace proti vodě textilií na ploše svislé S vrstva ochranná</t>
  </si>
  <si>
    <t>https://podminky.urs.cz/item/CS_URS_2024_01/711491272</t>
  </si>
  <si>
    <t>"za gabionovou zdí</t>
  </si>
  <si>
    <t>97,7*(0,8+0,2+0,5)</t>
  </si>
  <si>
    <t>25</t>
  </si>
  <si>
    <t>69311080</t>
  </si>
  <si>
    <t>geotextilie netkaná separační, ochranná, filtrační, drenážní PES 200g/m2</t>
  </si>
  <si>
    <t>32</t>
  </si>
  <si>
    <t>1602380904</t>
  </si>
  <si>
    <t>146,55*1,05 'Přepočtené koeficientem množství</t>
  </si>
  <si>
    <t>26</t>
  </si>
  <si>
    <t>998711121</t>
  </si>
  <si>
    <t>Přesun hmot tonážní pro izolace proti vodě, vlhkosti a plynům ruční v objektech v do 6 m</t>
  </si>
  <si>
    <t>732238902</t>
  </si>
  <si>
    <t>Přesun hmot pro izolace proti vodě, vlhkosti a plynům stanovený z hmotnosti přesunovaného materiálu vodorovná dopravní vzdálenost do 50 m ruční (bez užití mechanizace) v objektech výšky do 6 m</t>
  </si>
  <si>
    <t>https://podminky.urs.cz/item/CS_URS_2024_01/998711121</t>
  </si>
  <si>
    <t>27</t>
  </si>
  <si>
    <t>-781115030</t>
  </si>
  <si>
    <t>SO-04 - Oplocení plot. dílce a podhrab. desky</t>
  </si>
  <si>
    <t>1124778221</t>
  </si>
  <si>
    <t>"dle panelů</t>
  </si>
  <si>
    <t>"úsek 30,34 m</t>
  </si>
  <si>
    <t>(13*0,8)</t>
  </si>
  <si>
    <t>"úsek 10,75 m</t>
  </si>
  <si>
    <t>(4*0,8)</t>
  </si>
  <si>
    <t>"úsek 59,60 m</t>
  </si>
  <si>
    <t>(24*0,8)</t>
  </si>
  <si>
    <t>-830685617</t>
  </si>
  <si>
    <t>(13*0,8)*(3,14*(0,3/2)^2)</t>
  </si>
  <si>
    <t>(4*0,8)*(3,14*(0,3/2)^2)</t>
  </si>
  <si>
    <t>(24*0,8)*(3,14*(0,3/2)^2)</t>
  </si>
  <si>
    <t>-289770528</t>
  </si>
  <si>
    <t>2,317*1,8 'Přepočtené koeficientem množství</t>
  </si>
  <si>
    <t>1572157709</t>
  </si>
  <si>
    <t>338171121</t>
  </si>
  <si>
    <t>Osazování sloupků a vzpěr plotových ocelových v přes 2 do 2,6 m se zalitím MC</t>
  </si>
  <si>
    <t>1527912057</t>
  </si>
  <si>
    <t>Montáž sloupků a vzpěr plotových ocelových trubkových nebo profilovaných výšky přes 2 do 2,6 m se zalitím cementovou maltou do vynechaných otvorů</t>
  </si>
  <si>
    <t>https://podminky.urs.cz/item/CS_URS_2024_01/338171121</t>
  </si>
  <si>
    <t>55342153</t>
  </si>
  <si>
    <t>plotový sloupek pro svařované panely profilovaný oválný 50x70mm dl 2,5-3,0m povrchová úprava Pz a komaxit</t>
  </si>
  <si>
    <t>1092723100</t>
  </si>
  <si>
    <t>1182416279</t>
  </si>
  <si>
    <t>348171146</t>
  </si>
  <si>
    <t>Montáž panelového svařovaného oplocení v přes 1,5 do 2,0 m</t>
  </si>
  <si>
    <t>-226297382</t>
  </si>
  <si>
    <t>Montáž oplocení z dílců kovových panelových svařovaných, na ocelové profilované sloupky, výšky přes 1,5 do 2,0 m</t>
  </si>
  <si>
    <t>https://podminky.urs.cz/item/CS_URS_2024_01/348171146</t>
  </si>
  <si>
    <t>(30,354+10,75+59,6)</t>
  </si>
  <si>
    <t>55342412</t>
  </si>
  <si>
    <t>plotový panel svařovaný v 1,5-2,0m š do 2,5m průměru drátu 5mm oka 55x200mm s horizontálním prolisem povrchová úprava PZ komaxit</t>
  </si>
  <si>
    <t>-1979040928</t>
  </si>
  <si>
    <t>39*0,4 'Přepočtené koeficientem množství</t>
  </si>
  <si>
    <t>943111111</t>
  </si>
  <si>
    <t>Montáž lešení prostorového trubkového lehkého bez podlah zatížení do 200 kg/m2 v do 10 m</t>
  </si>
  <si>
    <t>-844658440</t>
  </si>
  <si>
    <t>Lešení prostorové trubkové lehké pracovní bez podlah s provozním zatížením tř. 3 do 200 kg/m2 výšky do 10 m montáž</t>
  </si>
  <si>
    <t>https://podminky.urs.cz/item/CS_URS_2024_01/943111111</t>
  </si>
  <si>
    <t>((30,01+10,73+71,5)*2,4*3)</t>
  </si>
  <si>
    <t>943111211</t>
  </si>
  <si>
    <t>Příplatek k lešení prostorovému trubkovému lehkému bez podlah do 200 kg/m2 v do 10 m za každý den použití</t>
  </si>
  <si>
    <t>-226581705</t>
  </si>
  <si>
    <t>Lešení prostorové trubkové lehké pracovní bez podlah s provozním zatížením tř. 3 do 200 kg/m2 výšky do 10 m příplatek k ceně za každý den použití</t>
  </si>
  <si>
    <t>https://podminky.urs.cz/item/CS_URS_2024_01/943111211</t>
  </si>
  <si>
    <t>808,128*60 'Přepočtené koeficientem množství</t>
  </si>
  <si>
    <t>943111811</t>
  </si>
  <si>
    <t>Demontáž lešení prostorového trubkového lehkého bez podlah zatížení do 200 kg/m2 v do 10 m</t>
  </si>
  <si>
    <t>-1441404476</t>
  </si>
  <si>
    <t>Lešení prostorové trubkové lehké pracovní bez podlah s provozním zatížením tř. 3 do 200 kg/m2 výšky do 10 m demontáž</t>
  </si>
  <si>
    <t>https://podminky.urs.cz/item/CS_URS_2024_01/943111811</t>
  </si>
  <si>
    <t>962032231</t>
  </si>
  <si>
    <t>Bourání zdiva z cihel pálených nebo vápenopískových na MV nebo MVC přes 1 m3</t>
  </si>
  <si>
    <t>1525469570</t>
  </si>
  <si>
    <t>Bourání zdiva nadzákladového z cihel pálených plných nebo lícových nebo vápenopískových, na maltu vápennou nebo vápenocementovou, objemu přes 1 m3</t>
  </si>
  <si>
    <t>https://podminky.urs.cz/item/CS_URS_2024_01/962032231</t>
  </si>
  <si>
    <t>"ostatní zděný plot</t>
  </si>
  <si>
    <t>(30,01+10,73+71,5)*2,4*0,5</t>
  </si>
  <si>
    <t>993111111</t>
  </si>
  <si>
    <t>Dovoz a odvoz lešení řadového do 10 km včetně naložení a složení</t>
  </si>
  <si>
    <t>1502807883</t>
  </si>
  <si>
    <t>Dovoz a odvoz lešení včetně naložení a složení řadového, na vzdálenost do 10 km</t>
  </si>
  <si>
    <t>https://podminky.urs.cz/item/CS_URS_2024_01/993111111</t>
  </si>
  <si>
    <t>1179156162</t>
  </si>
  <si>
    <t>-1273509471</t>
  </si>
  <si>
    <t>1683033839</t>
  </si>
  <si>
    <t>242,438*6 'Přepočtené koeficientem množství</t>
  </si>
  <si>
    <t>-1164088056</t>
  </si>
  <si>
    <t>1002621812</t>
  </si>
  <si>
    <t>357753</t>
  </si>
  <si>
    <t>-1545280389</t>
  </si>
  <si>
    <t>SO-05 - Zděný plot babybox, oprava</t>
  </si>
  <si>
    <t xml:space="preserve">    4 - Vodorovné konstrukce</t>
  </si>
  <si>
    <t xml:space="preserve">    764 - Konstrukce klempířské</t>
  </si>
  <si>
    <t>Vodorovné konstrukce</t>
  </si>
  <si>
    <t>417321313</t>
  </si>
  <si>
    <t>Ztužující pásy a věnce ze ŽB tř. C 16/20</t>
  </si>
  <si>
    <t>-1897086111</t>
  </si>
  <si>
    <t>Ztužující pásy a věnce z betonu železového (bez výztuže) tř. C 16/20</t>
  </si>
  <si>
    <t>https://podminky.urs.cz/item/CS_URS_2024_01/417321313</t>
  </si>
  <si>
    <t>"krycí betonová deska š. 600 m</t>
  </si>
  <si>
    <t>"úsek babybox</t>
  </si>
  <si>
    <t>(5,3*0,6*0,1)</t>
  </si>
  <si>
    <t>417351115</t>
  </si>
  <si>
    <t>Zřízení bednění ztužujících věnců</t>
  </si>
  <si>
    <t>1144855334</t>
  </si>
  <si>
    <t>Bednění bočnic ztužujících pásů a věnců včetně vzpěr zřízení</t>
  </si>
  <si>
    <t>https://podminky.urs.cz/item/CS_URS_2024_01/417351115</t>
  </si>
  <si>
    <t>(5,3*2+0,6*2)*0,1 "obvod</t>
  </si>
  <si>
    <t>(5,3*2+0,6*2)*0,05 "přesah</t>
  </si>
  <si>
    <t>417351116</t>
  </si>
  <si>
    <t>Odstranění bednění ztužujících věnců</t>
  </si>
  <si>
    <t>1005728166</t>
  </si>
  <si>
    <t>Bednění bočnic ztužujících pásů a věnců včetně vzpěr odstranění</t>
  </si>
  <si>
    <t>https://podminky.urs.cz/item/CS_URS_2024_01/417351116</t>
  </si>
  <si>
    <t>417362021</t>
  </si>
  <si>
    <t>Výztuž ztužujících pásů a věnců svařovanými sítěmi Kari</t>
  </si>
  <si>
    <t>538894836</t>
  </si>
  <si>
    <t>Výztuž ztužujících pásů a věnců ze svařovaných sítí z drátů typu KARI</t>
  </si>
  <si>
    <t>https://podminky.urs.cz/item/CS_URS_2024_01/417362021</t>
  </si>
  <si>
    <t>(5,3*0,6)*7,9/1000</t>
  </si>
  <si>
    <t>0,025*1,15 'Přepočtené koeficientem množství</t>
  </si>
  <si>
    <t>622131121</t>
  </si>
  <si>
    <t>Penetrační nátěr vnějších stěn nanášený ručně</t>
  </si>
  <si>
    <t>-796179879</t>
  </si>
  <si>
    <t>Podkladní a spojovací vrstva vnějších omítaných ploch penetrace nanášená ručně stěn</t>
  </si>
  <si>
    <t>https://podminky.urs.cz/item/CS_URS_2024_01/622131121</t>
  </si>
  <si>
    <t>(2,28*(0,1+0,5))*2</t>
  </si>
  <si>
    <t>(2,28*0,5)</t>
  </si>
  <si>
    <t>(4,2*(2,28+2,35)/2)*2</t>
  </si>
  <si>
    <t>-(1,2*1,2)*2 "babybox</t>
  </si>
  <si>
    <t>(2,35*(0,1+0,5))*2</t>
  </si>
  <si>
    <t>(2,35*0,5)</t>
  </si>
  <si>
    <t>622321141</t>
  </si>
  <si>
    <t>Vápenocementová omítka štuková dvouvrstvá vnějších stěn nanášená ručně</t>
  </si>
  <si>
    <t>-1139131605</t>
  </si>
  <si>
    <t>Omítka vápenocementová vnějších ploch nanášená ručně dvouvrstvá, tloušťky jádrové omítky do 15 mm a tloušťky štuku do 3 mm štuková stěn</t>
  </si>
  <si>
    <t>https://podminky.urs.cz/item/CS_URS_2024_01/622321141</t>
  </si>
  <si>
    <t>629135102</t>
  </si>
  <si>
    <t>Vyrovnávací vrstva pod klempířské prvky z MC š přes 150 do 300 mm</t>
  </si>
  <si>
    <t>-728294845</t>
  </si>
  <si>
    <t>Vyrovnávací vrstva z cementové malty pod klempířskými prvky šířky přes 150 do 300 mm</t>
  </si>
  <si>
    <t>https://podminky.urs.cz/item/CS_URS_2024_01/629135102</t>
  </si>
  <si>
    <t>(5,3*2)</t>
  </si>
  <si>
    <t>941111111</t>
  </si>
  <si>
    <t>Montáž lešení řadového trubkového lehkého s podlahami zatížení do 200 kg/m2 š od 0,6 do 0,9 m v do 10 m</t>
  </si>
  <si>
    <t>-2137575553</t>
  </si>
  <si>
    <t>Lešení řadové trubkové lehké pracovní s podlahami s provozním zatížením tř. 3 do 200 kg/m2 šířky tř. W06 od 0,6 do 0,9 m výšky do 10 m montáž</t>
  </si>
  <si>
    <t>https://podminky.urs.cz/item/CS_URS_2024_01/941111111</t>
  </si>
  <si>
    <t>(5,5*2,5)*2</t>
  </si>
  <si>
    <t>941111211</t>
  </si>
  <si>
    <t>Příplatek k lešení řadovému trubkovému lehkému s podlahami do 200 kg/m2 š od 0,6 do 0,9 m v do 10 m za každý den použití</t>
  </si>
  <si>
    <t>1511688030</t>
  </si>
  <si>
    <t>Lešení řadové trubkové lehké pracovní s podlahami s provozním zatížením tř. 3 do 200 kg/m2 šířky tř. W06 od 0,6 do 0,9 m výšky do 10 m příplatek k ceně za každý den použití</t>
  </si>
  <si>
    <t>https://podminky.urs.cz/item/CS_URS_2024_01/941111211</t>
  </si>
  <si>
    <t>27,5*30 'Přepočtené koeficientem množství</t>
  </si>
  <si>
    <t>941111811</t>
  </si>
  <si>
    <t>Demontáž lešení řadového trubkového lehkého s podlahami zatížení do 200 kg/m2 š od 0,6 do 0,9 m v do 10 m</t>
  </si>
  <si>
    <t>47106525</t>
  </si>
  <si>
    <t>Lešení řadové trubkové lehké pracovní s podlahami s provozním zatížením tř. 3 do 200 kg/m2 šířky tř. W06 od 0,6 do 0,9 m výšky do 10 m demontáž</t>
  </si>
  <si>
    <t>https://podminky.urs.cz/item/CS_URS_2024_01/941111811</t>
  </si>
  <si>
    <t>575852934</t>
  </si>
  <si>
    <t>(0,5*0,5*1)*2</t>
  </si>
  <si>
    <t>(0,6*0,6*0,05)*2</t>
  </si>
  <si>
    <t>"snížení zdiva</t>
  </si>
  <si>
    <t>(4,2*0,6*0,5)</t>
  </si>
  <si>
    <t>978015391</t>
  </si>
  <si>
    <t>Otlučení (osekání) vnější vápenné nebo vápenocementové omítky stupně členitosti 1 a 2 v rozsahu přes 80 do 100 %</t>
  </si>
  <si>
    <t>1689952004</t>
  </si>
  <si>
    <t>Otlučení vápenných nebo vápenocementových omítek vnějších ploch s vyškrabáním spar a s očištěním zdiva stupně členitosti 1 a 2, v rozsahu přes 80 do 100 %</t>
  </si>
  <si>
    <t>https://podminky.urs.cz/item/CS_URS_2024_01/978015391</t>
  </si>
  <si>
    <t>1954745291</t>
  </si>
  <si>
    <t>700779854</t>
  </si>
  <si>
    <t>409076501</t>
  </si>
  <si>
    <t>-991534687</t>
  </si>
  <si>
    <t>4,675*6 'Přepočtené koeficientem množství</t>
  </si>
  <si>
    <t>1497241253</t>
  </si>
  <si>
    <t>123688453</t>
  </si>
  <si>
    <t>764</t>
  </si>
  <si>
    <t>Konstrukce klempířské</t>
  </si>
  <si>
    <t>764244307</t>
  </si>
  <si>
    <t>Oplechování horních ploch a nadezdívek bez rohů z TiZn lesklého plechu kotvené rš 670 mm</t>
  </si>
  <si>
    <t>-555020882</t>
  </si>
  <si>
    <t>Oplechování horních ploch zdí a nadezdívek (atik) z titanzinkového lesklého válcovaného plechu mechanicky kotvené rš 670 mm</t>
  </si>
  <si>
    <t>https://podminky.urs.cz/item/CS_URS_2024_01/764244307</t>
  </si>
  <si>
    <t>5,3</t>
  </si>
  <si>
    <t>998764121</t>
  </si>
  <si>
    <t>Přesun hmot tonážní pro konstrukce klempířské ruční v objektech v do 6 m</t>
  </si>
  <si>
    <t>-1221107478</t>
  </si>
  <si>
    <t>Přesun hmot pro konstrukce klempířské stanovený z hmotnosti přesunovaného materiálu vodorovná dopravní vzdálenost do 50 m ruční (bez užtití mechanizace) v objektech výšky do 6 m</t>
  </si>
  <si>
    <t>https://podminky.urs.cz/item/CS_URS_2024_01/998764121</t>
  </si>
  <si>
    <t>156339477</t>
  </si>
  <si>
    <t>-337501768</t>
  </si>
  <si>
    <t>1746884526</t>
  </si>
  <si>
    <t>330730799</t>
  </si>
  <si>
    <t>(8,5*2)*2</t>
  </si>
  <si>
    <t>SO-06 - Oplocení plot. dílce a podhrab. desky</t>
  </si>
  <si>
    <t>-622024231</t>
  </si>
  <si>
    <t>"úsek 168,12 m</t>
  </si>
  <si>
    <t>(68*0,8)</t>
  </si>
  <si>
    <t>1630618651</t>
  </si>
  <si>
    <t>68*((3,14*(0,3/2)^2)*0,8)</t>
  </si>
  <si>
    <t>-1837112309</t>
  </si>
  <si>
    <t>3,843*1,8 'Přepočtené koeficientem množství</t>
  </si>
  <si>
    <t>2083211051</t>
  </si>
  <si>
    <t>-1627045362</t>
  </si>
  <si>
    <t>68</t>
  </si>
  <si>
    <t>-254592745</t>
  </si>
  <si>
    <t>-164598636</t>
  </si>
  <si>
    <t>-59469536</t>
  </si>
  <si>
    <t>168,12</t>
  </si>
  <si>
    <t>-1751462352</t>
  </si>
  <si>
    <t>67</t>
  </si>
  <si>
    <t>67*0,4 'Přepočtené koeficientem množství</t>
  </si>
  <si>
    <t>-1860913977</t>
  </si>
  <si>
    <t>-1985099694</t>
  </si>
  <si>
    <t>-1694101691</t>
  </si>
  <si>
    <t>"stavební přípomoce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</si>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</sst>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sz val="9"/>
      <name val="Trebuchet MS"/>
      <family val="2"/>
      <charset val="238"/>
    </font>
    <font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D27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38" fillId="5" borderId="23" xfId="0" applyFont="1" applyFill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031303000" TargetMode="External"/><Relationship Id="rId2" Type="http://schemas.openxmlformats.org/officeDocument/2006/relationships/hyperlink" Target="https://podminky.urs.cz/item/CS_URS_2024_01/030001000" TargetMode="External"/><Relationship Id="rId1" Type="http://schemas.openxmlformats.org/officeDocument/2006/relationships/hyperlink" Target="https://podminky.urs.cz/item/CS_URS_2024_01/010001000" TargetMode="External"/><Relationship Id="rId5" Type="http://schemas.openxmlformats.org/officeDocument/2006/relationships/drawing" Target="../drawings/drawing2.xml"/><Relationship Id="rId4" Type="http://schemas.openxmlformats.org/officeDocument/2006/relationships/hyperlink" Target="https://podminky.urs.cz/item/CS_URS_2024_01/040001000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66072822" TargetMode="External"/><Relationship Id="rId13" Type="http://schemas.openxmlformats.org/officeDocument/2006/relationships/hyperlink" Target="https://podminky.urs.cz/item/CS_URS_2024_01/998232110" TargetMode="External"/><Relationship Id="rId3" Type="http://schemas.openxmlformats.org/officeDocument/2006/relationships/hyperlink" Target="https://podminky.urs.cz/item/CS_URS_2024_01/171201231" TargetMode="External"/><Relationship Id="rId7" Type="http://schemas.openxmlformats.org/officeDocument/2006/relationships/hyperlink" Target="https://podminky.urs.cz/item/CS_URS_2024_01/348401130" TargetMode="External"/><Relationship Id="rId12" Type="http://schemas.openxmlformats.org/officeDocument/2006/relationships/hyperlink" Target="https://podminky.urs.cz/item/CS_URS_2024_01/997221611" TargetMode="External"/><Relationship Id="rId2" Type="http://schemas.openxmlformats.org/officeDocument/2006/relationships/hyperlink" Target="https://podminky.urs.cz/item/CS_URS_2024_01/162751113" TargetMode="External"/><Relationship Id="rId16" Type="http://schemas.openxmlformats.org/officeDocument/2006/relationships/drawing" Target="../drawings/drawing3.xml"/><Relationship Id="rId1" Type="http://schemas.openxmlformats.org/officeDocument/2006/relationships/hyperlink" Target="https://podminky.urs.cz/item/CS_URS_2024_01/131151343" TargetMode="External"/><Relationship Id="rId6" Type="http://schemas.openxmlformats.org/officeDocument/2006/relationships/hyperlink" Target="https://podminky.urs.cz/item/CS_URS_2024_01/348121221" TargetMode="External"/><Relationship Id="rId11" Type="http://schemas.openxmlformats.org/officeDocument/2006/relationships/hyperlink" Target="https://podminky.urs.cz/item/CS_URS_2024_01/997221579" TargetMode="External"/><Relationship Id="rId5" Type="http://schemas.openxmlformats.org/officeDocument/2006/relationships/hyperlink" Target="https://podminky.urs.cz/item/CS_URS_2024_01/338171123" TargetMode="External"/><Relationship Id="rId15" Type="http://schemas.openxmlformats.org/officeDocument/2006/relationships/hyperlink" Target="https://podminky.urs.cz/item/CS_URS_2024_01/HZS2491" TargetMode="External"/><Relationship Id="rId10" Type="http://schemas.openxmlformats.org/officeDocument/2006/relationships/hyperlink" Target="https://podminky.urs.cz/item/CS_URS_2024_01/997221571" TargetMode="External"/><Relationship Id="rId4" Type="http://schemas.openxmlformats.org/officeDocument/2006/relationships/hyperlink" Target="https://podminky.urs.cz/item/CS_URS_2024_01/338171113" TargetMode="External"/><Relationship Id="rId9" Type="http://schemas.openxmlformats.org/officeDocument/2006/relationships/hyperlink" Target="https://podminky.urs.cz/item/CS_URS_2024_01/997013871" TargetMode="External"/><Relationship Id="rId14" Type="http://schemas.openxmlformats.org/officeDocument/2006/relationships/hyperlink" Target="https://podminky.urs.cz/item/CS_URS_2024_01/99823212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34827251R" TargetMode="External"/><Relationship Id="rId13" Type="http://schemas.openxmlformats.org/officeDocument/2006/relationships/hyperlink" Target="https://podminky.urs.cz/item/CS_URS_2024_01/783823133" TargetMode="External"/><Relationship Id="rId3" Type="http://schemas.openxmlformats.org/officeDocument/2006/relationships/hyperlink" Target="https://podminky.urs.cz/item/CS_URS_2024_01/171201231" TargetMode="External"/><Relationship Id="rId7" Type="http://schemas.openxmlformats.org/officeDocument/2006/relationships/hyperlink" Target="https://podminky.urs.cz/item/CS_URS_2024_01/348121221" TargetMode="External"/><Relationship Id="rId12" Type="http://schemas.openxmlformats.org/officeDocument/2006/relationships/hyperlink" Target="https://podminky.urs.cz/item/CS_URS_2024_01/998232121" TargetMode="External"/><Relationship Id="rId17" Type="http://schemas.openxmlformats.org/officeDocument/2006/relationships/drawing" Target="../drawings/drawing4.xml"/><Relationship Id="rId2" Type="http://schemas.openxmlformats.org/officeDocument/2006/relationships/hyperlink" Target="https://podminky.urs.cz/item/CS_URS_2024_01/162751113" TargetMode="External"/><Relationship Id="rId16" Type="http://schemas.openxmlformats.org/officeDocument/2006/relationships/hyperlink" Target="https://podminky.urs.cz/item/CS_URS_2024_01/HZS2491" TargetMode="External"/><Relationship Id="rId1" Type="http://schemas.openxmlformats.org/officeDocument/2006/relationships/hyperlink" Target="https://podminky.urs.cz/item/CS_URS_2024_01/131151343" TargetMode="External"/><Relationship Id="rId6" Type="http://schemas.openxmlformats.org/officeDocument/2006/relationships/hyperlink" Target="https://podminky.urs.cz/item/CS_URS_2024_01/338171123" TargetMode="External"/><Relationship Id="rId11" Type="http://schemas.openxmlformats.org/officeDocument/2006/relationships/hyperlink" Target="https://podminky.urs.cz/item/CS_URS_2024_01/998232110" TargetMode="External"/><Relationship Id="rId5" Type="http://schemas.openxmlformats.org/officeDocument/2006/relationships/hyperlink" Target="https://podminky.urs.cz/item/CS_URS_2024_01/338171113" TargetMode="External"/><Relationship Id="rId15" Type="http://schemas.openxmlformats.org/officeDocument/2006/relationships/hyperlink" Target="https://podminky.urs.cz/item/CS_URS_2024_01/783826615" TargetMode="External"/><Relationship Id="rId10" Type="http://schemas.openxmlformats.org/officeDocument/2006/relationships/hyperlink" Target="https://podminky.urs.cz/item/CS_URS_2024_01/622326253" TargetMode="External"/><Relationship Id="rId4" Type="http://schemas.openxmlformats.org/officeDocument/2006/relationships/hyperlink" Target="https://podminky.urs.cz/item/CS_URS_2024_01/275313611" TargetMode="External"/><Relationship Id="rId9" Type="http://schemas.openxmlformats.org/officeDocument/2006/relationships/hyperlink" Target="https://podminky.urs.cz/item/CS_URS_2024_01/348401130" TargetMode="External"/><Relationship Id="rId14" Type="http://schemas.openxmlformats.org/officeDocument/2006/relationships/hyperlink" Target="https://podminky.urs.cz/item/CS_URS_2024_01/783826313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275313611" TargetMode="External"/><Relationship Id="rId13" Type="http://schemas.openxmlformats.org/officeDocument/2006/relationships/hyperlink" Target="https://podminky.urs.cz/item/CS_URS_2024_01/961044111" TargetMode="External"/><Relationship Id="rId18" Type="http://schemas.openxmlformats.org/officeDocument/2006/relationships/hyperlink" Target="https://podminky.urs.cz/item/CS_URS_2024_01/997221611" TargetMode="External"/><Relationship Id="rId3" Type="http://schemas.openxmlformats.org/officeDocument/2006/relationships/hyperlink" Target="https://podminky.urs.cz/item/CS_URS_2024_01/171201231" TargetMode="External"/><Relationship Id="rId21" Type="http://schemas.openxmlformats.org/officeDocument/2006/relationships/hyperlink" Target="https://podminky.urs.cz/item/CS_URS_2024_01/711491272" TargetMode="External"/><Relationship Id="rId7" Type="http://schemas.openxmlformats.org/officeDocument/2006/relationships/hyperlink" Target="https://podminky.urs.cz/item/CS_URS_2024_01/212972112" TargetMode="External"/><Relationship Id="rId12" Type="http://schemas.openxmlformats.org/officeDocument/2006/relationships/hyperlink" Target="https://podminky.urs.cz/item/CS_URS_2024_01/348401120" TargetMode="External"/><Relationship Id="rId17" Type="http://schemas.openxmlformats.org/officeDocument/2006/relationships/hyperlink" Target="https://podminky.urs.cz/item/CS_URS_2024_01/997221579" TargetMode="External"/><Relationship Id="rId2" Type="http://schemas.openxmlformats.org/officeDocument/2006/relationships/hyperlink" Target="https://podminky.urs.cz/item/CS_URS_2024_01/162751113" TargetMode="External"/><Relationship Id="rId16" Type="http://schemas.openxmlformats.org/officeDocument/2006/relationships/hyperlink" Target="https://podminky.urs.cz/item/CS_URS_2024_01/997221571" TargetMode="External"/><Relationship Id="rId20" Type="http://schemas.openxmlformats.org/officeDocument/2006/relationships/hyperlink" Target="https://podminky.urs.cz/item/CS_URS_2024_01/998232121" TargetMode="External"/><Relationship Id="rId1" Type="http://schemas.openxmlformats.org/officeDocument/2006/relationships/hyperlink" Target="https://podminky.urs.cz/item/CS_URS_2024_01/132212331" TargetMode="External"/><Relationship Id="rId6" Type="http://schemas.openxmlformats.org/officeDocument/2006/relationships/hyperlink" Target="https://podminky.urs.cz/item/CS_URS_2024_01/212751103" TargetMode="External"/><Relationship Id="rId11" Type="http://schemas.openxmlformats.org/officeDocument/2006/relationships/hyperlink" Target="https://podminky.urs.cz/item/CS_URS_2024_01/348215121" TargetMode="External"/><Relationship Id="rId24" Type="http://schemas.openxmlformats.org/officeDocument/2006/relationships/drawing" Target="../drawings/drawing5.xml"/><Relationship Id="rId5" Type="http://schemas.openxmlformats.org/officeDocument/2006/relationships/hyperlink" Target="https://podminky.urs.cz/item/CS_URS_2024_01/181912112" TargetMode="External"/><Relationship Id="rId15" Type="http://schemas.openxmlformats.org/officeDocument/2006/relationships/hyperlink" Target="https://podminky.urs.cz/item/CS_URS_2024_01/997013871" TargetMode="External"/><Relationship Id="rId23" Type="http://schemas.openxmlformats.org/officeDocument/2006/relationships/hyperlink" Target="https://podminky.urs.cz/item/CS_URS_2024_01/HZS2491" TargetMode="External"/><Relationship Id="rId10" Type="http://schemas.openxmlformats.org/officeDocument/2006/relationships/hyperlink" Target="https://podminky.urs.cz/item/CS_URS_2024_01/348215111" TargetMode="External"/><Relationship Id="rId19" Type="http://schemas.openxmlformats.org/officeDocument/2006/relationships/hyperlink" Target="https://podminky.urs.cz/item/CS_URS_2024_01/998232110" TargetMode="External"/><Relationship Id="rId4" Type="http://schemas.openxmlformats.org/officeDocument/2006/relationships/hyperlink" Target="https://podminky.urs.cz/item/CS_URS_2024_01/174111101" TargetMode="External"/><Relationship Id="rId9" Type="http://schemas.openxmlformats.org/officeDocument/2006/relationships/hyperlink" Target="https://podminky.urs.cz/item/CS_URS_2024_01/338171113" TargetMode="External"/><Relationship Id="rId14" Type="http://schemas.openxmlformats.org/officeDocument/2006/relationships/hyperlink" Target="https://podminky.urs.cz/item/CS_URS_2024_01/966072822" TargetMode="External"/><Relationship Id="rId22" Type="http://schemas.openxmlformats.org/officeDocument/2006/relationships/hyperlink" Target="https://podminky.urs.cz/item/CS_URS_2024_01/99871112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43111211" TargetMode="External"/><Relationship Id="rId13" Type="http://schemas.openxmlformats.org/officeDocument/2006/relationships/hyperlink" Target="https://podminky.urs.cz/item/CS_URS_2024_01/997221571" TargetMode="External"/><Relationship Id="rId18" Type="http://schemas.openxmlformats.org/officeDocument/2006/relationships/hyperlink" Target="https://podminky.urs.cz/item/CS_URS_2024_01/HZS2491" TargetMode="External"/><Relationship Id="rId3" Type="http://schemas.openxmlformats.org/officeDocument/2006/relationships/hyperlink" Target="https://podminky.urs.cz/item/CS_URS_2024_01/171201231" TargetMode="External"/><Relationship Id="rId7" Type="http://schemas.openxmlformats.org/officeDocument/2006/relationships/hyperlink" Target="https://podminky.urs.cz/item/CS_URS_2024_01/943111111" TargetMode="External"/><Relationship Id="rId12" Type="http://schemas.openxmlformats.org/officeDocument/2006/relationships/hyperlink" Target="https://podminky.urs.cz/item/CS_URS_2024_01/997013871" TargetMode="External"/><Relationship Id="rId17" Type="http://schemas.openxmlformats.org/officeDocument/2006/relationships/hyperlink" Target="https://podminky.urs.cz/item/CS_URS_2024_01/998232121" TargetMode="External"/><Relationship Id="rId2" Type="http://schemas.openxmlformats.org/officeDocument/2006/relationships/hyperlink" Target="https://podminky.urs.cz/item/CS_URS_2024_01/162751113" TargetMode="External"/><Relationship Id="rId16" Type="http://schemas.openxmlformats.org/officeDocument/2006/relationships/hyperlink" Target="https://podminky.urs.cz/item/CS_URS_2024_01/998232110" TargetMode="External"/><Relationship Id="rId1" Type="http://schemas.openxmlformats.org/officeDocument/2006/relationships/hyperlink" Target="https://podminky.urs.cz/item/CS_URS_2024_01/131151343" TargetMode="External"/><Relationship Id="rId6" Type="http://schemas.openxmlformats.org/officeDocument/2006/relationships/hyperlink" Target="https://podminky.urs.cz/item/CS_URS_2024_01/348171146" TargetMode="External"/><Relationship Id="rId11" Type="http://schemas.openxmlformats.org/officeDocument/2006/relationships/hyperlink" Target="https://podminky.urs.cz/item/CS_URS_2024_01/993111111" TargetMode="External"/><Relationship Id="rId5" Type="http://schemas.openxmlformats.org/officeDocument/2006/relationships/hyperlink" Target="https://podminky.urs.cz/item/CS_URS_2024_01/338171121" TargetMode="External"/><Relationship Id="rId15" Type="http://schemas.openxmlformats.org/officeDocument/2006/relationships/hyperlink" Target="https://podminky.urs.cz/item/CS_URS_2024_01/997221611" TargetMode="External"/><Relationship Id="rId10" Type="http://schemas.openxmlformats.org/officeDocument/2006/relationships/hyperlink" Target="https://podminky.urs.cz/item/CS_URS_2024_01/962032231" TargetMode="External"/><Relationship Id="rId19" Type="http://schemas.openxmlformats.org/officeDocument/2006/relationships/drawing" Target="../drawings/drawing6.xml"/><Relationship Id="rId4" Type="http://schemas.openxmlformats.org/officeDocument/2006/relationships/hyperlink" Target="https://podminky.urs.cz/item/CS_URS_2024_01/275313611" TargetMode="External"/><Relationship Id="rId9" Type="http://schemas.openxmlformats.org/officeDocument/2006/relationships/hyperlink" Target="https://podminky.urs.cz/item/CS_URS_2024_01/943111811" TargetMode="External"/><Relationship Id="rId14" Type="http://schemas.openxmlformats.org/officeDocument/2006/relationships/hyperlink" Target="https://podminky.urs.cz/item/CS_URS_2024_01/997221579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41111111" TargetMode="External"/><Relationship Id="rId13" Type="http://schemas.openxmlformats.org/officeDocument/2006/relationships/hyperlink" Target="https://podminky.urs.cz/item/CS_URS_2024_01/993111111" TargetMode="External"/><Relationship Id="rId18" Type="http://schemas.openxmlformats.org/officeDocument/2006/relationships/hyperlink" Target="https://podminky.urs.cz/item/CS_URS_2024_01/998232110" TargetMode="External"/><Relationship Id="rId3" Type="http://schemas.openxmlformats.org/officeDocument/2006/relationships/hyperlink" Target="https://podminky.urs.cz/item/CS_URS_2024_01/417351116" TargetMode="External"/><Relationship Id="rId21" Type="http://schemas.openxmlformats.org/officeDocument/2006/relationships/hyperlink" Target="https://podminky.urs.cz/item/CS_URS_2024_01/783823133" TargetMode="External"/><Relationship Id="rId7" Type="http://schemas.openxmlformats.org/officeDocument/2006/relationships/hyperlink" Target="https://podminky.urs.cz/item/CS_URS_2024_01/629135102" TargetMode="External"/><Relationship Id="rId12" Type="http://schemas.openxmlformats.org/officeDocument/2006/relationships/hyperlink" Target="https://podminky.urs.cz/item/CS_URS_2024_01/978015391" TargetMode="External"/><Relationship Id="rId17" Type="http://schemas.openxmlformats.org/officeDocument/2006/relationships/hyperlink" Target="https://podminky.urs.cz/item/CS_URS_2024_01/997221611" TargetMode="External"/><Relationship Id="rId25" Type="http://schemas.openxmlformats.org/officeDocument/2006/relationships/drawing" Target="../drawings/drawing7.xml"/><Relationship Id="rId2" Type="http://schemas.openxmlformats.org/officeDocument/2006/relationships/hyperlink" Target="https://podminky.urs.cz/item/CS_URS_2024_01/417351115" TargetMode="External"/><Relationship Id="rId16" Type="http://schemas.openxmlformats.org/officeDocument/2006/relationships/hyperlink" Target="https://podminky.urs.cz/item/CS_URS_2024_01/997221579" TargetMode="External"/><Relationship Id="rId20" Type="http://schemas.openxmlformats.org/officeDocument/2006/relationships/hyperlink" Target="https://podminky.urs.cz/item/CS_URS_2024_01/998764121" TargetMode="External"/><Relationship Id="rId1" Type="http://schemas.openxmlformats.org/officeDocument/2006/relationships/hyperlink" Target="https://podminky.urs.cz/item/CS_URS_2024_01/417321313" TargetMode="External"/><Relationship Id="rId6" Type="http://schemas.openxmlformats.org/officeDocument/2006/relationships/hyperlink" Target="https://podminky.urs.cz/item/CS_URS_2024_01/622321141" TargetMode="External"/><Relationship Id="rId11" Type="http://schemas.openxmlformats.org/officeDocument/2006/relationships/hyperlink" Target="https://podminky.urs.cz/item/CS_URS_2024_01/962032231" TargetMode="External"/><Relationship Id="rId24" Type="http://schemas.openxmlformats.org/officeDocument/2006/relationships/hyperlink" Target="https://podminky.urs.cz/item/CS_URS_2024_01/HZS2491" TargetMode="External"/><Relationship Id="rId5" Type="http://schemas.openxmlformats.org/officeDocument/2006/relationships/hyperlink" Target="https://podminky.urs.cz/item/CS_URS_2024_01/622131121" TargetMode="External"/><Relationship Id="rId15" Type="http://schemas.openxmlformats.org/officeDocument/2006/relationships/hyperlink" Target="https://podminky.urs.cz/item/CS_URS_2024_01/997221571" TargetMode="External"/><Relationship Id="rId23" Type="http://schemas.openxmlformats.org/officeDocument/2006/relationships/hyperlink" Target="https://podminky.urs.cz/item/CS_URS_2024_01/783826615" TargetMode="External"/><Relationship Id="rId10" Type="http://schemas.openxmlformats.org/officeDocument/2006/relationships/hyperlink" Target="https://podminky.urs.cz/item/CS_URS_2024_01/941111811" TargetMode="External"/><Relationship Id="rId19" Type="http://schemas.openxmlformats.org/officeDocument/2006/relationships/hyperlink" Target="https://podminky.urs.cz/item/CS_URS_2024_01/764244307" TargetMode="External"/><Relationship Id="rId4" Type="http://schemas.openxmlformats.org/officeDocument/2006/relationships/hyperlink" Target="https://podminky.urs.cz/item/CS_URS_2024_01/417362021" TargetMode="External"/><Relationship Id="rId9" Type="http://schemas.openxmlformats.org/officeDocument/2006/relationships/hyperlink" Target="https://podminky.urs.cz/item/CS_URS_2024_01/941111211" TargetMode="External"/><Relationship Id="rId14" Type="http://schemas.openxmlformats.org/officeDocument/2006/relationships/hyperlink" Target="https://podminky.urs.cz/item/CS_URS_2024_01/997013871" TargetMode="External"/><Relationship Id="rId22" Type="http://schemas.openxmlformats.org/officeDocument/2006/relationships/hyperlink" Target="https://podminky.urs.cz/item/CS_URS_2024_01/783826313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98232121" TargetMode="External"/><Relationship Id="rId3" Type="http://schemas.openxmlformats.org/officeDocument/2006/relationships/hyperlink" Target="https://podminky.urs.cz/item/CS_URS_2024_01/171201231" TargetMode="External"/><Relationship Id="rId7" Type="http://schemas.openxmlformats.org/officeDocument/2006/relationships/hyperlink" Target="https://podminky.urs.cz/item/CS_URS_2024_01/998232110" TargetMode="External"/><Relationship Id="rId2" Type="http://schemas.openxmlformats.org/officeDocument/2006/relationships/hyperlink" Target="https://podminky.urs.cz/item/CS_URS_2024_01/162751113" TargetMode="External"/><Relationship Id="rId1" Type="http://schemas.openxmlformats.org/officeDocument/2006/relationships/hyperlink" Target="https://podminky.urs.cz/item/CS_URS_2024_01/131151343" TargetMode="External"/><Relationship Id="rId6" Type="http://schemas.openxmlformats.org/officeDocument/2006/relationships/hyperlink" Target="https://podminky.urs.cz/item/CS_URS_2024_01/348171146" TargetMode="External"/><Relationship Id="rId5" Type="http://schemas.openxmlformats.org/officeDocument/2006/relationships/hyperlink" Target="https://podminky.urs.cz/item/CS_URS_2024_01/338171121" TargetMode="External"/><Relationship Id="rId10" Type="http://schemas.openxmlformats.org/officeDocument/2006/relationships/drawing" Target="../drawings/drawing8.xml"/><Relationship Id="rId4" Type="http://schemas.openxmlformats.org/officeDocument/2006/relationships/hyperlink" Target="https://podminky.urs.cz/item/CS_URS_2024_01/275313611" TargetMode="External"/><Relationship Id="rId9" Type="http://schemas.openxmlformats.org/officeDocument/2006/relationships/hyperlink" Target="https://podminky.urs.cz/item/CS_URS_2024_01/HZS2491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3"/>
  <sheetViews>
    <sheetView showGridLines="0" tabSelected="1" topLeftCell="A7" workbookViewId="0">
      <selection activeCell="U66" sqref="U66"/>
    </sheetView>
  </sheetViews>
  <sheetFormatPr defaultRowHeight="14.5" x14ac:dyDescent="0.2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 x14ac:dyDescent="0.2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7" customHeight="1" x14ac:dyDescent="0.2">
      <c r="AR2" s="372"/>
      <c r="AS2" s="372"/>
      <c r="AT2" s="372"/>
      <c r="AU2" s="372"/>
      <c r="AV2" s="372"/>
      <c r="AW2" s="372"/>
      <c r="AX2" s="372"/>
      <c r="AY2" s="372"/>
      <c r="AZ2" s="372"/>
      <c r="BA2" s="372"/>
      <c r="BB2" s="372"/>
      <c r="BC2" s="372"/>
      <c r="BD2" s="372"/>
      <c r="BE2" s="372"/>
      <c r="BS2" s="19" t="s">
        <v>6</v>
      </c>
      <c r="BT2" s="19" t="s">
        <v>7</v>
      </c>
    </row>
    <row r="3" spans="1:74" s="1" customFormat="1" ht="7" customHeight="1" x14ac:dyDescent="0.2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5" customHeight="1" x14ac:dyDescent="0.2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 x14ac:dyDescent="0.2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56" t="s">
        <v>14</v>
      </c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7"/>
      <c r="W5" s="357"/>
      <c r="X5" s="357"/>
      <c r="Y5" s="357"/>
      <c r="Z5" s="357"/>
      <c r="AA5" s="357"/>
      <c r="AB5" s="357"/>
      <c r="AC5" s="357"/>
      <c r="AD5" s="357"/>
      <c r="AE5" s="357"/>
      <c r="AF5" s="357"/>
      <c r="AG5" s="357"/>
      <c r="AH5" s="357"/>
      <c r="AI5" s="357"/>
      <c r="AJ5" s="357"/>
      <c r="AK5" s="357"/>
      <c r="AL5" s="357"/>
      <c r="AM5" s="357"/>
      <c r="AN5" s="357"/>
      <c r="AO5" s="357"/>
      <c r="AP5" s="24"/>
      <c r="AQ5" s="24"/>
      <c r="AR5" s="22"/>
      <c r="BE5" s="353" t="s">
        <v>15</v>
      </c>
      <c r="BS5" s="19" t="s">
        <v>6</v>
      </c>
    </row>
    <row r="6" spans="1:74" s="1" customFormat="1" ht="37" customHeight="1" x14ac:dyDescent="0.2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58" t="s">
        <v>17</v>
      </c>
      <c r="L6" s="357"/>
      <c r="M6" s="357"/>
      <c r="N6" s="357"/>
      <c r="O6" s="357"/>
      <c r="P6" s="357"/>
      <c r="Q6" s="357"/>
      <c r="R6" s="357"/>
      <c r="S6" s="357"/>
      <c r="T6" s="357"/>
      <c r="U6" s="357"/>
      <c r="V6" s="357"/>
      <c r="W6" s="357"/>
      <c r="X6" s="357"/>
      <c r="Y6" s="357"/>
      <c r="Z6" s="357"/>
      <c r="AA6" s="357"/>
      <c r="AB6" s="357"/>
      <c r="AC6" s="357"/>
      <c r="AD6" s="357"/>
      <c r="AE6" s="357"/>
      <c r="AF6" s="357"/>
      <c r="AG6" s="357"/>
      <c r="AH6" s="357"/>
      <c r="AI6" s="357"/>
      <c r="AJ6" s="357"/>
      <c r="AK6" s="357"/>
      <c r="AL6" s="357"/>
      <c r="AM6" s="357"/>
      <c r="AN6" s="357"/>
      <c r="AO6" s="357"/>
      <c r="AP6" s="24"/>
      <c r="AQ6" s="24"/>
      <c r="AR6" s="22"/>
      <c r="BE6" s="354"/>
      <c r="BS6" s="19" t="s">
        <v>6</v>
      </c>
    </row>
    <row r="7" spans="1:74" s="1" customFormat="1" ht="12" customHeight="1" x14ac:dyDescent="0.2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54"/>
      <c r="BS7" s="19" t="s">
        <v>6</v>
      </c>
    </row>
    <row r="8" spans="1:74" s="1" customFormat="1" ht="12" customHeight="1" x14ac:dyDescent="0.2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54"/>
      <c r="BS8" s="19" t="s">
        <v>6</v>
      </c>
    </row>
    <row r="9" spans="1:74" s="1" customFormat="1" ht="14.4" customHeight="1" x14ac:dyDescent="0.2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54"/>
      <c r="BS9" s="19" t="s">
        <v>6</v>
      </c>
    </row>
    <row r="10" spans="1:74" s="1" customFormat="1" ht="12" customHeight="1" x14ac:dyDescent="0.2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54"/>
      <c r="BS10" s="19" t="s">
        <v>6</v>
      </c>
    </row>
    <row r="11" spans="1:74" s="1" customFormat="1" ht="18.5" customHeight="1" x14ac:dyDescent="0.2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54"/>
      <c r="BS11" s="19" t="s">
        <v>6</v>
      </c>
    </row>
    <row r="12" spans="1:74" s="1" customFormat="1" ht="7" customHeight="1" x14ac:dyDescent="0.2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54"/>
      <c r="BS12" s="19" t="s">
        <v>6</v>
      </c>
    </row>
    <row r="13" spans="1:74" s="1" customFormat="1" ht="12" customHeight="1" x14ac:dyDescent="0.2">
      <c r="B13" s="23"/>
      <c r="C13" s="24"/>
      <c r="D13" s="31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30</v>
      </c>
      <c r="AO13" s="24"/>
      <c r="AP13" s="24"/>
      <c r="AQ13" s="24"/>
      <c r="AR13" s="22"/>
      <c r="BE13" s="354"/>
      <c r="BS13" s="19" t="s">
        <v>6</v>
      </c>
    </row>
    <row r="14" spans="1:74" ht="12.5" x14ac:dyDescent="0.2">
      <c r="B14" s="23"/>
      <c r="C14" s="24"/>
      <c r="D14" s="24"/>
      <c r="E14" s="359" t="s">
        <v>30</v>
      </c>
      <c r="F14" s="360"/>
      <c r="G14" s="360"/>
      <c r="H14" s="360"/>
      <c r="I14" s="360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0"/>
      <c r="Z14" s="360"/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31" t="s">
        <v>28</v>
      </c>
      <c r="AL14" s="24"/>
      <c r="AM14" s="24"/>
      <c r="AN14" s="33" t="s">
        <v>30</v>
      </c>
      <c r="AO14" s="24"/>
      <c r="AP14" s="24"/>
      <c r="AQ14" s="24"/>
      <c r="AR14" s="22"/>
      <c r="BE14" s="354"/>
      <c r="BS14" s="19" t="s">
        <v>6</v>
      </c>
    </row>
    <row r="15" spans="1:74" s="1" customFormat="1" ht="7" customHeight="1" x14ac:dyDescent="0.2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54"/>
      <c r="BS15" s="19" t="s">
        <v>4</v>
      </c>
    </row>
    <row r="16" spans="1:74" s="1" customFormat="1" ht="12" customHeight="1" x14ac:dyDescent="0.2">
      <c r="B16" s="23"/>
      <c r="C16" s="24"/>
      <c r="D16" s="31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54"/>
      <c r="BS16" s="19" t="s">
        <v>4</v>
      </c>
    </row>
    <row r="17" spans="1:71" s="1" customFormat="1" ht="18.5" customHeight="1" x14ac:dyDescent="0.2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54"/>
      <c r="BS17" s="19" t="s">
        <v>33</v>
      </c>
    </row>
    <row r="18" spans="1:71" s="1" customFormat="1" ht="7" customHeight="1" x14ac:dyDescent="0.2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54"/>
      <c r="BS18" s="19" t="s">
        <v>6</v>
      </c>
    </row>
    <row r="19" spans="1:71" s="1" customFormat="1" ht="12" customHeight="1" x14ac:dyDescent="0.2">
      <c r="B19" s="23"/>
      <c r="C19" s="24"/>
      <c r="D19" s="31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35</v>
      </c>
      <c r="AO19" s="24"/>
      <c r="AP19" s="24"/>
      <c r="AQ19" s="24"/>
      <c r="AR19" s="22"/>
      <c r="BE19" s="354"/>
      <c r="BS19" s="19" t="s">
        <v>6</v>
      </c>
    </row>
    <row r="20" spans="1:71" s="1" customFormat="1" ht="18.5" customHeight="1" x14ac:dyDescent="0.2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54"/>
      <c r="BS20" s="19" t="s">
        <v>33</v>
      </c>
    </row>
    <row r="21" spans="1:71" s="1" customFormat="1" ht="7" customHeight="1" x14ac:dyDescent="0.2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54"/>
    </row>
    <row r="22" spans="1:71" s="1" customFormat="1" ht="12" customHeight="1" x14ac:dyDescent="0.2">
      <c r="B22" s="23"/>
      <c r="C22" s="24"/>
      <c r="D22" s="31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54"/>
    </row>
    <row r="23" spans="1:71" s="1" customFormat="1" ht="47.25" customHeight="1" x14ac:dyDescent="0.2">
      <c r="B23" s="23"/>
      <c r="C23" s="24"/>
      <c r="D23" s="24"/>
      <c r="E23" s="361" t="s">
        <v>38</v>
      </c>
      <c r="F23" s="361"/>
      <c r="G23" s="361"/>
      <c r="H23" s="361"/>
      <c r="I23" s="361"/>
      <c r="J23" s="361"/>
      <c r="K23" s="361"/>
      <c r="L23" s="361"/>
      <c r="M23" s="361"/>
      <c r="N23" s="361"/>
      <c r="O23" s="361"/>
      <c r="P23" s="361"/>
      <c r="Q23" s="361"/>
      <c r="R23" s="361"/>
      <c r="S23" s="361"/>
      <c r="T23" s="361"/>
      <c r="U23" s="361"/>
      <c r="V23" s="361"/>
      <c r="W23" s="361"/>
      <c r="X23" s="361"/>
      <c r="Y23" s="361"/>
      <c r="Z23" s="361"/>
      <c r="AA23" s="361"/>
      <c r="AB23" s="361"/>
      <c r="AC23" s="361"/>
      <c r="AD23" s="361"/>
      <c r="AE23" s="361"/>
      <c r="AF23" s="361"/>
      <c r="AG23" s="361"/>
      <c r="AH23" s="361"/>
      <c r="AI23" s="361"/>
      <c r="AJ23" s="361"/>
      <c r="AK23" s="361"/>
      <c r="AL23" s="361"/>
      <c r="AM23" s="361"/>
      <c r="AN23" s="361"/>
      <c r="AO23" s="24"/>
      <c r="AP23" s="24"/>
      <c r="AQ23" s="24"/>
      <c r="AR23" s="22"/>
      <c r="BE23" s="354"/>
    </row>
    <row r="24" spans="1:71" s="1" customFormat="1" ht="7" customHeight="1" x14ac:dyDescent="0.2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54"/>
    </row>
    <row r="25" spans="1:71" s="1" customFormat="1" ht="7" customHeight="1" x14ac:dyDescent="0.2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54"/>
    </row>
    <row r="26" spans="1:71" s="2" customFormat="1" ht="25.9" customHeight="1" x14ac:dyDescent="0.2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62">
        <f>ROUND(AG54,2)</f>
        <v>0</v>
      </c>
      <c r="AL26" s="363"/>
      <c r="AM26" s="363"/>
      <c r="AN26" s="363"/>
      <c r="AO26" s="363"/>
      <c r="AP26" s="38"/>
      <c r="AQ26" s="38"/>
      <c r="AR26" s="41"/>
      <c r="BE26" s="354"/>
    </row>
    <row r="27" spans="1:71" s="2" customFormat="1" ht="7" customHeight="1" x14ac:dyDescent="0.2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54"/>
    </row>
    <row r="28" spans="1:71" s="2" customFormat="1" ht="12.5" x14ac:dyDescent="0.2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64" t="s">
        <v>40</v>
      </c>
      <c r="M28" s="364"/>
      <c r="N28" s="364"/>
      <c r="O28" s="364"/>
      <c r="P28" s="364"/>
      <c r="Q28" s="38"/>
      <c r="R28" s="38"/>
      <c r="S28" s="38"/>
      <c r="T28" s="38"/>
      <c r="U28" s="38"/>
      <c r="V28" s="38"/>
      <c r="W28" s="364" t="s">
        <v>41</v>
      </c>
      <c r="X28" s="364"/>
      <c r="Y28" s="364"/>
      <c r="Z28" s="364"/>
      <c r="AA28" s="364"/>
      <c r="AB28" s="364"/>
      <c r="AC28" s="364"/>
      <c r="AD28" s="364"/>
      <c r="AE28" s="364"/>
      <c r="AF28" s="38"/>
      <c r="AG28" s="38"/>
      <c r="AH28" s="38"/>
      <c r="AI28" s="38"/>
      <c r="AJ28" s="38"/>
      <c r="AK28" s="364" t="s">
        <v>42</v>
      </c>
      <c r="AL28" s="364"/>
      <c r="AM28" s="364"/>
      <c r="AN28" s="364"/>
      <c r="AO28" s="364"/>
      <c r="AP28" s="38"/>
      <c r="AQ28" s="38"/>
      <c r="AR28" s="41"/>
      <c r="BE28" s="354"/>
    </row>
    <row r="29" spans="1:71" s="3" customFormat="1" ht="14.4" customHeight="1" x14ac:dyDescent="0.2">
      <c r="B29" s="42"/>
      <c r="C29" s="43"/>
      <c r="D29" s="31" t="s">
        <v>43</v>
      </c>
      <c r="E29" s="43"/>
      <c r="F29" s="31" t="s">
        <v>44</v>
      </c>
      <c r="G29" s="43"/>
      <c r="H29" s="43"/>
      <c r="I29" s="43"/>
      <c r="J29" s="43"/>
      <c r="K29" s="43"/>
      <c r="L29" s="367">
        <v>0.21</v>
      </c>
      <c r="M29" s="366"/>
      <c r="N29" s="366"/>
      <c r="O29" s="366"/>
      <c r="P29" s="366"/>
      <c r="Q29" s="43"/>
      <c r="R29" s="43"/>
      <c r="S29" s="43"/>
      <c r="T29" s="43"/>
      <c r="U29" s="43"/>
      <c r="V29" s="43"/>
      <c r="W29" s="365">
        <f>ROUND(AZ54, 2)</f>
        <v>0</v>
      </c>
      <c r="X29" s="366"/>
      <c r="Y29" s="366"/>
      <c r="Z29" s="366"/>
      <c r="AA29" s="366"/>
      <c r="AB29" s="366"/>
      <c r="AC29" s="366"/>
      <c r="AD29" s="366"/>
      <c r="AE29" s="366"/>
      <c r="AF29" s="43"/>
      <c r="AG29" s="43"/>
      <c r="AH29" s="43"/>
      <c r="AI29" s="43"/>
      <c r="AJ29" s="43"/>
      <c r="AK29" s="365">
        <f>ROUND(AV54, 2)</f>
        <v>0</v>
      </c>
      <c r="AL29" s="366"/>
      <c r="AM29" s="366"/>
      <c r="AN29" s="366"/>
      <c r="AO29" s="366"/>
      <c r="AP29" s="43"/>
      <c r="AQ29" s="43"/>
      <c r="AR29" s="44"/>
      <c r="BE29" s="355"/>
    </row>
    <row r="30" spans="1:71" s="3" customFormat="1" ht="14.4" customHeight="1" x14ac:dyDescent="0.2">
      <c r="B30" s="42"/>
      <c r="C30" s="43"/>
      <c r="D30" s="43"/>
      <c r="E30" s="43"/>
      <c r="F30" s="31" t="s">
        <v>45</v>
      </c>
      <c r="G30" s="43"/>
      <c r="H30" s="43"/>
      <c r="I30" s="43"/>
      <c r="J30" s="43"/>
      <c r="K30" s="43"/>
      <c r="L30" s="367">
        <v>0.12</v>
      </c>
      <c r="M30" s="366"/>
      <c r="N30" s="366"/>
      <c r="O30" s="366"/>
      <c r="P30" s="366"/>
      <c r="Q30" s="43"/>
      <c r="R30" s="43"/>
      <c r="S30" s="43"/>
      <c r="T30" s="43"/>
      <c r="U30" s="43"/>
      <c r="V30" s="43"/>
      <c r="W30" s="365">
        <f>ROUND(BA54, 2)</f>
        <v>0</v>
      </c>
      <c r="X30" s="366"/>
      <c r="Y30" s="366"/>
      <c r="Z30" s="366"/>
      <c r="AA30" s="366"/>
      <c r="AB30" s="366"/>
      <c r="AC30" s="366"/>
      <c r="AD30" s="366"/>
      <c r="AE30" s="366"/>
      <c r="AF30" s="43"/>
      <c r="AG30" s="43"/>
      <c r="AH30" s="43"/>
      <c r="AI30" s="43"/>
      <c r="AJ30" s="43"/>
      <c r="AK30" s="365">
        <f>ROUND(AW54, 2)</f>
        <v>0</v>
      </c>
      <c r="AL30" s="366"/>
      <c r="AM30" s="366"/>
      <c r="AN30" s="366"/>
      <c r="AO30" s="366"/>
      <c r="AP30" s="43"/>
      <c r="AQ30" s="43"/>
      <c r="AR30" s="44"/>
      <c r="BE30" s="355"/>
    </row>
    <row r="31" spans="1:71" s="3" customFormat="1" ht="14.4" hidden="1" customHeight="1" x14ac:dyDescent="0.2">
      <c r="B31" s="42"/>
      <c r="C31" s="43"/>
      <c r="D31" s="43"/>
      <c r="E31" s="43"/>
      <c r="F31" s="31" t="s">
        <v>46</v>
      </c>
      <c r="G31" s="43"/>
      <c r="H31" s="43"/>
      <c r="I31" s="43"/>
      <c r="J31" s="43"/>
      <c r="K31" s="43"/>
      <c r="L31" s="367">
        <v>0.21</v>
      </c>
      <c r="M31" s="366"/>
      <c r="N31" s="366"/>
      <c r="O31" s="366"/>
      <c r="P31" s="366"/>
      <c r="Q31" s="43"/>
      <c r="R31" s="43"/>
      <c r="S31" s="43"/>
      <c r="T31" s="43"/>
      <c r="U31" s="43"/>
      <c r="V31" s="43"/>
      <c r="W31" s="365">
        <f>ROUND(BB54, 2)</f>
        <v>0</v>
      </c>
      <c r="X31" s="366"/>
      <c r="Y31" s="366"/>
      <c r="Z31" s="366"/>
      <c r="AA31" s="366"/>
      <c r="AB31" s="366"/>
      <c r="AC31" s="366"/>
      <c r="AD31" s="366"/>
      <c r="AE31" s="366"/>
      <c r="AF31" s="43"/>
      <c r="AG31" s="43"/>
      <c r="AH31" s="43"/>
      <c r="AI31" s="43"/>
      <c r="AJ31" s="43"/>
      <c r="AK31" s="365">
        <v>0</v>
      </c>
      <c r="AL31" s="366"/>
      <c r="AM31" s="366"/>
      <c r="AN31" s="366"/>
      <c r="AO31" s="366"/>
      <c r="AP31" s="43"/>
      <c r="AQ31" s="43"/>
      <c r="AR31" s="44"/>
      <c r="BE31" s="355"/>
    </row>
    <row r="32" spans="1:71" s="3" customFormat="1" ht="14.4" hidden="1" customHeight="1" x14ac:dyDescent="0.2">
      <c r="B32" s="42"/>
      <c r="C32" s="43"/>
      <c r="D32" s="43"/>
      <c r="E32" s="43"/>
      <c r="F32" s="31" t="s">
        <v>47</v>
      </c>
      <c r="G32" s="43"/>
      <c r="H32" s="43"/>
      <c r="I32" s="43"/>
      <c r="J32" s="43"/>
      <c r="K32" s="43"/>
      <c r="L32" s="367">
        <v>0.12</v>
      </c>
      <c r="M32" s="366"/>
      <c r="N32" s="366"/>
      <c r="O32" s="366"/>
      <c r="P32" s="366"/>
      <c r="Q32" s="43"/>
      <c r="R32" s="43"/>
      <c r="S32" s="43"/>
      <c r="T32" s="43"/>
      <c r="U32" s="43"/>
      <c r="V32" s="43"/>
      <c r="W32" s="365">
        <f>ROUND(BC54, 2)</f>
        <v>0</v>
      </c>
      <c r="X32" s="366"/>
      <c r="Y32" s="366"/>
      <c r="Z32" s="366"/>
      <c r="AA32" s="366"/>
      <c r="AB32" s="366"/>
      <c r="AC32" s="366"/>
      <c r="AD32" s="366"/>
      <c r="AE32" s="366"/>
      <c r="AF32" s="43"/>
      <c r="AG32" s="43"/>
      <c r="AH32" s="43"/>
      <c r="AI32" s="43"/>
      <c r="AJ32" s="43"/>
      <c r="AK32" s="365">
        <v>0</v>
      </c>
      <c r="AL32" s="366"/>
      <c r="AM32" s="366"/>
      <c r="AN32" s="366"/>
      <c r="AO32" s="366"/>
      <c r="AP32" s="43"/>
      <c r="AQ32" s="43"/>
      <c r="AR32" s="44"/>
      <c r="BE32" s="355"/>
    </row>
    <row r="33" spans="1:57" s="3" customFormat="1" ht="14.4" hidden="1" customHeight="1" x14ac:dyDescent="0.2">
      <c r="B33" s="42"/>
      <c r="C33" s="43"/>
      <c r="D33" s="43"/>
      <c r="E33" s="43"/>
      <c r="F33" s="31" t="s">
        <v>48</v>
      </c>
      <c r="G33" s="43"/>
      <c r="H33" s="43"/>
      <c r="I33" s="43"/>
      <c r="J33" s="43"/>
      <c r="K33" s="43"/>
      <c r="L33" s="367">
        <v>0</v>
      </c>
      <c r="M33" s="366"/>
      <c r="N33" s="366"/>
      <c r="O33" s="366"/>
      <c r="P33" s="366"/>
      <c r="Q33" s="43"/>
      <c r="R33" s="43"/>
      <c r="S33" s="43"/>
      <c r="T33" s="43"/>
      <c r="U33" s="43"/>
      <c r="V33" s="43"/>
      <c r="W33" s="365">
        <f>ROUND(BD54, 2)</f>
        <v>0</v>
      </c>
      <c r="X33" s="366"/>
      <c r="Y33" s="366"/>
      <c r="Z33" s="366"/>
      <c r="AA33" s="366"/>
      <c r="AB33" s="366"/>
      <c r="AC33" s="366"/>
      <c r="AD33" s="366"/>
      <c r="AE33" s="366"/>
      <c r="AF33" s="43"/>
      <c r="AG33" s="43"/>
      <c r="AH33" s="43"/>
      <c r="AI33" s="43"/>
      <c r="AJ33" s="43"/>
      <c r="AK33" s="365">
        <v>0</v>
      </c>
      <c r="AL33" s="366"/>
      <c r="AM33" s="366"/>
      <c r="AN33" s="366"/>
      <c r="AO33" s="366"/>
      <c r="AP33" s="43"/>
      <c r="AQ33" s="43"/>
      <c r="AR33" s="44"/>
    </row>
    <row r="34" spans="1:57" s="2" customFormat="1" ht="7" customHeight="1" x14ac:dyDescent="0.2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 x14ac:dyDescent="0.2">
      <c r="A35" s="36"/>
      <c r="B35" s="37"/>
      <c r="C35" s="45"/>
      <c r="D35" s="46" t="s">
        <v>49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50</v>
      </c>
      <c r="U35" s="47"/>
      <c r="V35" s="47"/>
      <c r="W35" s="47"/>
      <c r="X35" s="371" t="s">
        <v>51</v>
      </c>
      <c r="Y35" s="369"/>
      <c r="Z35" s="369"/>
      <c r="AA35" s="369"/>
      <c r="AB35" s="369"/>
      <c r="AC35" s="47"/>
      <c r="AD35" s="47"/>
      <c r="AE35" s="47"/>
      <c r="AF35" s="47"/>
      <c r="AG35" s="47"/>
      <c r="AH35" s="47"/>
      <c r="AI35" s="47"/>
      <c r="AJ35" s="47"/>
      <c r="AK35" s="368">
        <f>SUM(AK26:AK33)</f>
        <v>0</v>
      </c>
      <c r="AL35" s="369"/>
      <c r="AM35" s="369"/>
      <c r="AN35" s="369"/>
      <c r="AO35" s="370"/>
      <c r="AP35" s="45"/>
      <c r="AQ35" s="45"/>
      <c r="AR35" s="41"/>
      <c r="BE35" s="36"/>
    </row>
    <row r="36" spans="1:57" s="2" customFormat="1" ht="7" customHeight="1" x14ac:dyDescent="0.2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7" customHeight="1" x14ac:dyDescent="0.2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7" customHeight="1" x14ac:dyDescent="0.2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5" customHeight="1" x14ac:dyDescent="0.2">
      <c r="A42" s="36"/>
      <c r="B42" s="37"/>
      <c r="C42" s="25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7" customHeight="1" x14ac:dyDescent="0.2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 x14ac:dyDescent="0.2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2024010R02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7" customHeight="1" x14ac:dyDescent="0.2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33" t="str">
        <f>K6</f>
        <v>Oplocení areálu KKN Cheb</v>
      </c>
      <c r="M45" s="334"/>
      <c r="N45" s="334"/>
      <c r="O45" s="334"/>
      <c r="P45" s="334"/>
      <c r="Q45" s="334"/>
      <c r="R45" s="334"/>
      <c r="S45" s="334"/>
      <c r="T45" s="334"/>
      <c r="U45" s="334"/>
      <c r="V45" s="334"/>
      <c r="W45" s="334"/>
      <c r="X45" s="334"/>
      <c r="Y45" s="334"/>
      <c r="Z45" s="334"/>
      <c r="AA45" s="334"/>
      <c r="AB45" s="334"/>
      <c r="AC45" s="334"/>
      <c r="AD45" s="334"/>
      <c r="AE45" s="334"/>
      <c r="AF45" s="334"/>
      <c r="AG45" s="334"/>
      <c r="AH45" s="334"/>
      <c r="AI45" s="334"/>
      <c r="AJ45" s="334"/>
      <c r="AK45" s="334"/>
      <c r="AL45" s="334"/>
      <c r="AM45" s="334"/>
      <c r="AN45" s="334"/>
      <c r="AO45" s="334"/>
      <c r="AP45" s="58"/>
      <c r="AQ45" s="58"/>
      <c r="AR45" s="59"/>
    </row>
    <row r="46" spans="1:57" s="2" customFormat="1" ht="7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 x14ac:dyDescent="0.2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Cheb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35" t="str">
        <f>IF(AN8= "","",AN8)</f>
        <v>21. 8. 2024</v>
      </c>
      <c r="AN47" s="335"/>
      <c r="AO47" s="38"/>
      <c r="AP47" s="38"/>
      <c r="AQ47" s="38"/>
      <c r="AR47" s="41"/>
      <c r="BE47" s="36"/>
    </row>
    <row r="48" spans="1:57" s="2" customFormat="1" ht="7" customHeight="1" x14ac:dyDescent="0.2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15" customHeight="1" x14ac:dyDescent="0.2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Karlovarská krajská nemocnice a.s., Nemocnice Cheb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336" t="str">
        <f>IF(E17="","",E17)</f>
        <v>PK Beránek &amp; Hradil</v>
      </c>
      <c r="AN49" s="337"/>
      <c r="AO49" s="337"/>
      <c r="AP49" s="337"/>
      <c r="AQ49" s="38"/>
      <c r="AR49" s="41"/>
      <c r="AS49" s="338" t="s">
        <v>53</v>
      </c>
      <c r="AT49" s="339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15" customHeight="1" x14ac:dyDescent="0.2">
      <c r="A50" s="36"/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336" t="str">
        <f>IF(E20="","",E20)</f>
        <v>Jakub Vilingr</v>
      </c>
      <c r="AN50" s="337"/>
      <c r="AO50" s="337"/>
      <c r="AP50" s="337"/>
      <c r="AQ50" s="38"/>
      <c r="AR50" s="41"/>
      <c r="AS50" s="340"/>
      <c r="AT50" s="341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75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42"/>
      <c r="AT51" s="343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 x14ac:dyDescent="0.2">
      <c r="A52" s="36"/>
      <c r="B52" s="37"/>
      <c r="C52" s="344" t="s">
        <v>54</v>
      </c>
      <c r="D52" s="345"/>
      <c r="E52" s="345"/>
      <c r="F52" s="345"/>
      <c r="G52" s="345"/>
      <c r="H52" s="68"/>
      <c r="I52" s="347" t="s">
        <v>55</v>
      </c>
      <c r="J52" s="345"/>
      <c r="K52" s="345"/>
      <c r="L52" s="345"/>
      <c r="M52" s="345"/>
      <c r="N52" s="345"/>
      <c r="O52" s="345"/>
      <c r="P52" s="345"/>
      <c r="Q52" s="345"/>
      <c r="R52" s="345"/>
      <c r="S52" s="345"/>
      <c r="T52" s="345"/>
      <c r="U52" s="345"/>
      <c r="V52" s="345"/>
      <c r="W52" s="345"/>
      <c r="X52" s="345"/>
      <c r="Y52" s="345"/>
      <c r="Z52" s="345"/>
      <c r="AA52" s="345"/>
      <c r="AB52" s="345"/>
      <c r="AC52" s="345"/>
      <c r="AD52" s="345"/>
      <c r="AE52" s="345"/>
      <c r="AF52" s="345"/>
      <c r="AG52" s="346" t="s">
        <v>56</v>
      </c>
      <c r="AH52" s="345"/>
      <c r="AI52" s="345"/>
      <c r="AJ52" s="345"/>
      <c r="AK52" s="345"/>
      <c r="AL52" s="345"/>
      <c r="AM52" s="345"/>
      <c r="AN52" s="347" t="s">
        <v>57</v>
      </c>
      <c r="AO52" s="345"/>
      <c r="AP52" s="345"/>
      <c r="AQ52" s="69" t="s">
        <v>58</v>
      </c>
      <c r="AR52" s="41"/>
      <c r="AS52" s="70" t="s">
        <v>59</v>
      </c>
      <c r="AT52" s="71" t="s">
        <v>60</v>
      </c>
      <c r="AU52" s="71" t="s">
        <v>61</v>
      </c>
      <c r="AV52" s="71" t="s">
        <v>62</v>
      </c>
      <c r="AW52" s="71" t="s">
        <v>63</v>
      </c>
      <c r="AX52" s="71" t="s">
        <v>64</v>
      </c>
      <c r="AY52" s="71" t="s">
        <v>65</v>
      </c>
      <c r="AZ52" s="71" t="s">
        <v>66</v>
      </c>
      <c r="BA52" s="71" t="s">
        <v>67</v>
      </c>
      <c r="BB52" s="71" t="s">
        <v>68</v>
      </c>
      <c r="BC52" s="71" t="s">
        <v>69</v>
      </c>
      <c r="BD52" s="72" t="s">
        <v>70</v>
      </c>
      <c r="BE52" s="36"/>
    </row>
    <row r="53" spans="1:91" s="2" customFormat="1" ht="10.75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" customHeight="1" x14ac:dyDescent="0.2">
      <c r="B54" s="76"/>
      <c r="C54" s="77" t="s">
        <v>71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51">
        <f>ROUND(SUM(AG55:AG61),2)</f>
        <v>0</v>
      </c>
      <c r="AH54" s="351"/>
      <c r="AI54" s="351"/>
      <c r="AJ54" s="351"/>
      <c r="AK54" s="351"/>
      <c r="AL54" s="351"/>
      <c r="AM54" s="351"/>
      <c r="AN54" s="352">
        <f t="shared" ref="AN54:AN61" si="0">SUM(AG54,AT54)</f>
        <v>0</v>
      </c>
      <c r="AO54" s="352"/>
      <c r="AP54" s="352"/>
      <c r="AQ54" s="80" t="s">
        <v>19</v>
      </c>
      <c r="AR54" s="81"/>
      <c r="AS54" s="82">
        <f>ROUND(SUM(AS55:AS61),2)</f>
        <v>0</v>
      </c>
      <c r="AT54" s="83">
        <f t="shared" ref="AT54:AT61" si="1">ROUND(SUM(AV54:AW54),2)</f>
        <v>0</v>
      </c>
      <c r="AU54" s="84">
        <f>ROUND(SUM(AU55:AU61),5)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ROUND(SUM(AZ55:AZ61),2)</f>
        <v>0</v>
      </c>
      <c r="BA54" s="83">
        <f>ROUND(SUM(BA55:BA61),2)</f>
        <v>0</v>
      </c>
      <c r="BB54" s="83">
        <f>ROUND(SUM(BB55:BB61),2)</f>
        <v>0</v>
      </c>
      <c r="BC54" s="83">
        <f>ROUND(SUM(BC55:BC61),2)</f>
        <v>0</v>
      </c>
      <c r="BD54" s="85">
        <f>ROUND(SUM(BD55:BD61),2)</f>
        <v>0</v>
      </c>
      <c r="BS54" s="86" t="s">
        <v>72</v>
      </c>
      <c r="BT54" s="86" t="s">
        <v>73</v>
      </c>
      <c r="BU54" s="87" t="s">
        <v>74</v>
      </c>
      <c r="BV54" s="86" t="s">
        <v>75</v>
      </c>
      <c r="BW54" s="86" t="s">
        <v>5</v>
      </c>
      <c r="BX54" s="86" t="s">
        <v>76</v>
      </c>
      <c r="CL54" s="86" t="s">
        <v>19</v>
      </c>
    </row>
    <row r="55" spans="1:91" s="7" customFormat="1" ht="16.5" customHeight="1" x14ac:dyDescent="0.2">
      <c r="A55" s="88" t="s">
        <v>77</v>
      </c>
      <c r="B55" s="89"/>
      <c r="C55" s="90"/>
      <c r="D55" s="348" t="s">
        <v>78</v>
      </c>
      <c r="E55" s="348"/>
      <c r="F55" s="348"/>
      <c r="G55" s="348"/>
      <c r="H55" s="348"/>
      <c r="I55" s="91"/>
      <c r="J55" s="348" t="s">
        <v>79</v>
      </c>
      <c r="K55" s="348"/>
      <c r="L55" s="348"/>
      <c r="M55" s="348"/>
      <c r="N55" s="348"/>
      <c r="O55" s="348"/>
      <c r="P55" s="348"/>
      <c r="Q55" s="348"/>
      <c r="R55" s="348"/>
      <c r="S55" s="348"/>
      <c r="T55" s="348"/>
      <c r="U55" s="348"/>
      <c r="V55" s="348"/>
      <c r="W55" s="348"/>
      <c r="X55" s="348"/>
      <c r="Y55" s="348"/>
      <c r="Z55" s="348"/>
      <c r="AA55" s="348"/>
      <c r="AB55" s="348"/>
      <c r="AC55" s="348"/>
      <c r="AD55" s="348"/>
      <c r="AE55" s="348"/>
      <c r="AF55" s="348"/>
      <c r="AG55" s="349">
        <f>'VRN - Vedlejší rozpočtové...'!J30</f>
        <v>0</v>
      </c>
      <c r="AH55" s="350"/>
      <c r="AI55" s="350"/>
      <c r="AJ55" s="350"/>
      <c r="AK55" s="350"/>
      <c r="AL55" s="350"/>
      <c r="AM55" s="350"/>
      <c r="AN55" s="349">
        <f t="shared" si="0"/>
        <v>0</v>
      </c>
      <c r="AO55" s="350"/>
      <c r="AP55" s="350"/>
      <c r="AQ55" s="92" t="s">
        <v>80</v>
      </c>
      <c r="AR55" s="93"/>
      <c r="AS55" s="94">
        <v>0</v>
      </c>
      <c r="AT55" s="95">
        <f t="shared" si="1"/>
        <v>0</v>
      </c>
      <c r="AU55" s="96">
        <f>'VRN - Vedlejší rozpočtové...'!P83</f>
        <v>0</v>
      </c>
      <c r="AV55" s="95">
        <f>'VRN - Vedlejší rozpočtové...'!J33</f>
        <v>0</v>
      </c>
      <c r="AW55" s="95">
        <f>'VRN - Vedlejší rozpočtové...'!J34</f>
        <v>0</v>
      </c>
      <c r="AX55" s="95">
        <f>'VRN - Vedlejší rozpočtové...'!J35</f>
        <v>0</v>
      </c>
      <c r="AY55" s="95">
        <f>'VRN - Vedlejší rozpočtové...'!J36</f>
        <v>0</v>
      </c>
      <c r="AZ55" s="95">
        <f>'VRN - Vedlejší rozpočtové...'!F33</f>
        <v>0</v>
      </c>
      <c r="BA55" s="95">
        <f>'VRN - Vedlejší rozpočtové...'!F34</f>
        <v>0</v>
      </c>
      <c r="BB55" s="95">
        <f>'VRN - Vedlejší rozpočtové...'!F35</f>
        <v>0</v>
      </c>
      <c r="BC55" s="95">
        <f>'VRN - Vedlejší rozpočtové...'!F36</f>
        <v>0</v>
      </c>
      <c r="BD55" s="97">
        <f>'VRN - Vedlejší rozpočtové...'!F37</f>
        <v>0</v>
      </c>
      <c r="BT55" s="98" t="s">
        <v>81</v>
      </c>
      <c r="BV55" s="98" t="s">
        <v>75</v>
      </c>
      <c r="BW55" s="98" t="s">
        <v>82</v>
      </c>
      <c r="BX55" s="98" t="s">
        <v>5</v>
      </c>
      <c r="CL55" s="98" t="s">
        <v>19</v>
      </c>
      <c r="CM55" s="98" t="s">
        <v>83</v>
      </c>
    </row>
    <row r="56" spans="1:91" s="7" customFormat="1" ht="24.75" customHeight="1" x14ac:dyDescent="0.2">
      <c r="A56" s="88" t="s">
        <v>77</v>
      </c>
      <c r="B56" s="89"/>
      <c r="C56" s="90"/>
      <c r="D56" s="348" t="s">
        <v>84</v>
      </c>
      <c r="E56" s="348"/>
      <c r="F56" s="348"/>
      <c r="G56" s="348"/>
      <c r="H56" s="348"/>
      <c r="I56" s="91"/>
      <c r="J56" s="348" t="s">
        <v>85</v>
      </c>
      <c r="K56" s="348"/>
      <c r="L56" s="348"/>
      <c r="M56" s="348"/>
      <c r="N56" s="348"/>
      <c r="O56" s="348"/>
      <c r="P56" s="348"/>
      <c r="Q56" s="348"/>
      <c r="R56" s="348"/>
      <c r="S56" s="348"/>
      <c r="T56" s="348"/>
      <c r="U56" s="348"/>
      <c r="V56" s="348"/>
      <c r="W56" s="348"/>
      <c r="X56" s="348"/>
      <c r="Y56" s="348"/>
      <c r="Z56" s="348"/>
      <c r="AA56" s="348"/>
      <c r="AB56" s="348"/>
      <c r="AC56" s="348"/>
      <c r="AD56" s="348"/>
      <c r="AE56" s="348"/>
      <c r="AF56" s="348"/>
      <c r="AG56" s="349">
        <f>'SO-01 - Oplocení poplast....'!J30</f>
        <v>0</v>
      </c>
      <c r="AH56" s="350"/>
      <c r="AI56" s="350"/>
      <c r="AJ56" s="350"/>
      <c r="AK56" s="350"/>
      <c r="AL56" s="350"/>
      <c r="AM56" s="350"/>
      <c r="AN56" s="349">
        <f t="shared" si="0"/>
        <v>0</v>
      </c>
      <c r="AO56" s="350"/>
      <c r="AP56" s="350"/>
      <c r="AQ56" s="92" t="s">
        <v>80</v>
      </c>
      <c r="AR56" s="93"/>
      <c r="AS56" s="94">
        <v>0</v>
      </c>
      <c r="AT56" s="95">
        <f t="shared" si="1"/>
        <v>0</v>
      </c>
      <c r="AU56" s="96">
        <f>'SO-01 - Oplocení poplast....'!P86</f>
        <v>0</v>
      </c>
      <c r="AV56" s="95">
        <f>'SO-01 - Oplocení poplast....'!J33</f>
        <v>0</v>
      </c>
      <c r="AW56" s="95">
        <f>'SO-01 - Oplocení poplast....'!J34</f>
        <v>0</v>
      </c>
      <c r="AX56" s="95">
        <f>'SO-01 - Oplocení poplast....'!J35</f>
        <v>0</v>
      </c>
      <c r="AY56" s="95">
        <f>'SO-01 - Oplocení poplast....'!J36</f>
        <v>0</v>
      </c>
      <c r="AZ56" s="95">
        <f>'SO-01 - Oplocení poplast....'!F33</f>
        <v>0</v>
      </c>
      <c r="BA56" s="95">
        <f>'SO-01 - Oplocení poplast....'!F34</f>
        <v>0</v>
      </c>
      <c r="BB56" s="95">
        <f>'SO-01 - Oplocení poplast....'!F35</f>
        <v>0</v>
      </c>
      <c r="BC56" s="95">
        <f>'SO-01 - Oplocení poplast....'!F36</f>
        <v>0</v>
      </c>
      <c r="BD56" s="97">
        <f>'SO-01 - Oplocení poplast....'!F37</f>
        <v>0</v>
      </c>
      <c r="BT56" s="98" t="s">
        <v>81</v>
      </c>
      <c r="BV56" s="98" t="s">
        <v>75</v>
      </c>
      <c r="BW56" s="98" t="s">
        <v>86</v>
      </c>
      <c r="BX56" s="98" t="s">
        <v>5</v>
      </c>
      <c r="CL56" s="98" t="s">
        <v>19</v>
      </c>
      <c r="CM56" s="98" t="s">
        <v>83</v>
      </c>
    </row>
    <row r="57" spans="1:91" s="7" customFormat="1" ht="16.5" hidden="1" customHeight="1" x14ac:dyDescent="0.2">
      <c r="A57" s="88" t="s">
        <v>77</v>
      </c>
      <c r="B57" s="89"/>
      <c r="C57" s="90"/>
      <c r="D57" s="348" t="s">
        <v>87</v>
      </c>
      <c r="E57" s="348"/>
      <c r="F57" s="348"/>
      <c r="G57" s="348"/>
      <c r="H57" s="348"/>
      <c r="I57" s="91"/>
      <c r="J57" s="348" t="s">
        <v>88</v>
      </c>
      <c r="K57" s="348"/>
      <c r="L57" s="348"/>
      <c r="M57" s="348"/>
      <c r="N57" s="348"/>
      <c r="O57" s="348"/>
      <c r="P57" s="348"/>
      <c r="Q57" s="348"/>
      <c r="R57" s="348"/>
      <c r="S57" s="348"/>
      <c r="T57" s="348"/>
      <c r="U57" s="348"/>
      <c r="V57" s="348"/>
      <c r="W57" s="348"/>
      <c r="X57" s="348"/>
      <c r="Y57" s="348"/>
      <c r="Z57" s="348"/>
      <c r="AA57" s="348"/>
      <c r="AB57" s="348"/>
      <c r="AC57" s="348"/>
      <c r="AD57" s="348"/>
      <c r="AE57" s="348"/>
      <c r="AF57" s="348"/>
      <c r="AG57" s="349">
        <f>'SO-02 - Stáv. zděné oploc...'!J30</f>
        <v>0</v>
      </c>
      <c r="AH57" s="350"/>
      <c r="AI57" s="350"/>
      <c r="AJ57" s="350"/>
      <c r="AK57" s="350"/>
      <c r="AL57" s="350"/>
      <c r="AM57" s="350"/>
      <c r="AN57" s="349">
        <f t="shared" si="0"/>
        <v>0</v>
      </c>
      <c r="AO57" s="350"/>
      <c r="AP57" s="350"/>
      <c r="AQ57" s="92" t="s">
        <v>80</v>
      </c>
      <c r="AR57" s="93"/>
      <c r="AS57" s="94">
        <v>0</v>
      </c>
      <c r="AT57" s="95">
        <f t="shared" si="1"/>
        <v>0</v>
      </c>
      <c r="AU57" s="96">
        <f>'SO-02 - Stáv. zděné oploc...'!P88</f>
        <v>0</v>
      </c>
      <c r="AV57" s="95">
        <f>'SO-02 - Stáv. zděné oploc...'!J33</f>
        <v>0</v>
      </c>
      <c r="AW57" s="95">
        <f>'SO-02 - Stáv. zděné oploc...'!J34</f>
        <v>0</v>
      </c>
      <c r="AX57" s="95">
        <f>'SO-02 - Stáv. zděné oploc...'!J35</f>
        <v>0</v>
      </c>
      <c r="AY57" s="95">
        <f>'SO-02 - Stáv. zděné oploc...'!J36</f>
        <v>0</v>
      </c>
      <c r="AZ57" s="95">
        <f>'SO-02 - Stáv. zděné oploc...'!F33</f>
        <v>0</v>
      </c>
      <c r="BA57" s="95">
        <f>'SO-02 - Stáv. zděné oploc...'!F34</f>
        <v>0</v>
      </c>
      <c r="BB57" s="95">
        <f>'SO-02 - Stáv. zděné oploc...'!F35</f>
        <v>0</v>
      </c>
      <c r="BC57" s="95">
        <f>'SO-02 - Stáv. zděné oploc...'!F36</f>
        <v>0</v>
      </c>
      <c r="BD57" s="97">
        <f>'SO-02 - Stáv. zděné oploc...'!F37</f>
        <v>0</v>
      </c>
      <c r="BT57" s="98" t="s">
        <v>81</v>
      </c>
      <c r="BV57" s="98" t="s">
        <v>75</v>
      </c>
      <c r="BW57" s="98" t="s">
        <v>89</v>
      </c>
      <c r="BX57" s="98" t="s">
        <v>5</v>
      </c>
      <c r="CL57" s="98" t="s">
        <v>19</v>
      </c>
      <c r="CM57" s="98" t="s">
        <v>83</v>
      </c>
    </row>
    <row r="58" spans="1:91" s="7" customFormat="1" ht="16.5" customHeight="1" x14ac:dyDescent="0.2">
      <c r="A58" s="88" t="s">
        <v>77</v>
      </c>
      <c r="B58" s="89"/>
      <c r="C58" s="90"/>
      <c r="D58" s="348" t="s">
        <v>90</v>
      </c>
      <c r="E58" s="348"/>
      <c r="F58" s="348"/>
      <c r="G58" s="348"/>
      <c r="H58" s="348"/>
      <c r="I58" s="91"/>
      <c r="J58" s="348" t="s">
        <v>91</v>
      </c>
      <c r="K58" s="348"/>
      <c r="L58" s="348"/>
      <c r="M58" s="348"/>
      <c r="N58" s="348"/>
      <c r="O58" s="348"/>
      <c r="P58" s="348"/>
      <c r="Q58" s="348"/>
      <c r="R58" s="348"/>
      <c r="S58" s="348"/>
      <c r="T58" s="348"/>
      <c r="U58" s="348"/>
      <c r="V58" s="348"/>
      <c r="W58" s="348"/>
      <c r="X58" s="348"/>
      <c r="Y58" s="348"/>
      <c r="Z58" s="348"/>
      <c r="AA58" s="348"/>
      <c r="AB58" s="348"/>
      <c r="AC58" s="348"/>
      <c r="AD58" s="348"/>
      <c r="AE58" s="348"/>
      <c r="AF58" s="348"/>
      <c r="AG58" s="349">
        <f>'SO-03 - Poplast. pletivo ...'!J30</f>
        <v>0</v>
      </c>
      <c r="AH58" s="350"/>
      <c r="AI58" s="350"/>
      <c r="AJ58" s="350"/>
      <c r="AK58" s="350"/>
      <c r="AL58" s="350"/>
      <c r="AM58" s="350"/>
      <c r="AN58" s="349">
        <f t="shared" si="0"/>
        <v>0</v>
      </c>
      <c r="AO58" s="350"/>
      <c r="AP58" s="350"/>
      <c r="AQ58" s="92" t="s">
        <v>80</v>
      </c>
      <c r="AR58" s="93"/>
      <c r="AS58" s="94">
        <v>0</v>
      </c>
      <c r="AT58" s="95">
        <f t="shared" si="1"/>
        <v>0</v>
      </c>
      <c r="AU58" s="96">
        <f>'SO-03 - Poplast. pletivo ...'!P89</f>
        <v>0</v>
      </c>
      <c r="AV58" s="95">
        <f>'SO-03 - Poplast. pletivo ...'!J33</f>
        <v>0</v>
      </c>
      <c r="AW58" s="95">
        <f>'SO-03 - Poplast. pletivo ...'!J34</f>
        <v>0</v>
      </c>
      <c r="AX58" s="95">
        <f>'SO-03 - Poplast. pletivo ...'!J35</f>
        <v>0</v>
      </c>
      <c r="AY58" s="95">
        <f>'SO-03 - Poplast. pletivo ...'!J36</f>
        <v>0</v>
      </c>
      <c r="AZ58" s="95">
        <f>'SO-03 - Poplast. pletivo ...'!F33</f>
        <v>0</v>
      </c>
      <c r="BA58" s="95">
        <f>'SO-03 - Poplast. pletivo ...'!F34</f>
        <v>0</v>
      </c>
      <c r="BB58" s="95">
        <f>'SO-03 - Poplast. pletivo ...'!F35</f>
        <v>0</v>
      </c>
      <c r="BC58" s="95">
        <f>'SO-03 - Poplast. pletivo ...'!F36</f>
        <v>0</v>
      </c>
      <c r="BD58" s="97">
        <f>'SO-03 - Poplast. pletivo ...'!F37</f>
        <v>0</v>
      </c>
      <c r="BT58" s="98" t="s">
        <v>81</v>
      </c>
      <c r="BV58" s="98" t="s">
        <v>75</v>
      </c>
      <c r="BW58" s="98" t="s">
        <v>92</v>
      </c>
      <c r="BX58" s="98" t="s">
        <v>5</v>
      </c>
      <c r="CL58" s="98" t="s">
        <v>19</v>
      </c>
      <c r="CM58" s="98" t="s">
        <v>83</v>
      </c>
    </row>
    <row r="59" spans="1:91" s="7" customFormat="1" ht="16.5" customHeight="1" x14ac:dyDescent="0.2">
      <c r="A59" s="88" t="s">
        <v>77</v>
      </c>
      <c r="B59" s="89"/>
      <c r="C59" s="90"/>
      <c r="D59" s="348" t="s">
        <v>93</v>
      </c>
      <c r="E59" s="348"/>
      <c r="F59" s="348"/>
      <c r="G59" s="348"/>
      <c r="H59" s="348"/>
      <c r="I59" s="91"/>
      <c r="J59" s="348" t="s">
        <v>94</v>
      </c>
      <c r="K59" s="348"/>
      <c r="L59" s="348"/>
      <c r="M59" s="348"/>
      <c r="N59" s="348"/>
      <c r="O59" s="348"/>
      <c r="P59" s="348"/>
      <c r="Q59" s="348"/>
      <c r="R59" s="348"/>
      <c r="S59" s="348"/>
      <c r="T59" s="348"/>
      <c r="U59" s="348"/>
      <c r="V59" s="348"/>
      <c r="W59" s="348"/>
      <c r="X59" s="348"/>
      <c r="Y59" s="348"/>
      <c r="Z59" s="348"/>
      <c r="AA59" s="348"/>
      <c r="AB59" s="348"/>
      <c r="AC59" s="348"/>
      <c r="AD59" s="348"/>
      <c r="AE59" s="348"/>
      <c r="AF59" s="348"/>
      <c r="AG59" s="349">
        <f>'SO-04 - Oplocení plot. dí...'!J30</f>
        <v>0</v>
      </c>
      <c r="AH59" s="350"/>
      <c r="AI59" s="350"/>
      <c r="AJ59" s="350"/>
      <c r="AK59" s="350"/>
      <c r="AL59" s="350"/>
      <c r="AM59" s="350"/>
      <c r="AN59" s="349">
        <f t="shared" si="0"/>
        <v>0</v>
      </c>
      <c r="AO59" s="350"/>
      <c r="AP59" s="350"/>
      <c r="AQ59" s="92" t="s">
        <v>80</v>
      </c>
      <c r="AR59" s="93"/>
      <c r="AS59" s="94">
        <v>0</v>
      </c>
      <c r="AT59" s="95">
        <f t="shared" si="1"/>
        <v>0</v>
      </c>
      <c r="AU59" s="96">
        <f>'SO-04 - Oplocení plot. dí...'!P87</f>
        <v>0</v>
      </c>
      <c r="AV59" s="95">
        <f>'SO-04 - Oplocení plot. dí...'!J33</f>
        <v>0</v>
      </c>
      <c r="AW59" s="95">
        <f>'SO-04 - Oplocení plot. dí...'!J34</f>
        <v>0</v>
      </c>
      <c r="AX59" s="95">
        <f>'SO-04 - Oplocení plot. dí...'!J35</f>
        <v>0</v>
      </c>
      <c r="AY59" s="95">
        <f>'SO-04 - Oplocení plot. dí...'!J36</f>
        <v>0</v>
      </c>
      <c r="AZ59" s="95">
        <f>'SO-04 - Oplocení plot. dí...'!F33</f>
        <v>0</v>
      </c>
      <c r="BA59" s="95">
        <f>'SO-04 - Oplocení plot. dí...'!F34</f>
        <v>0</v>
      </c>
      <c r="BB59" s="95">
        <f>'SO-04 - Oplocení plot. dí...'!F35</f>
        <v>0</v>
      </c>
      <c r="BC59" s="95">
        <f>'SO-04 - Oplocení plot. dí...'!F36</f>
        <v>0</v>
      </c>
      <c r="BD59" s="97">
        <f>'SO-04 - Oplocení plot. dí...'!F37</f>
        <v>0</v>
      </c>
      <c r="BT59" s="98" t="s">
        <v>81</v>
      </c>
      <c r="BV59" s="98" t="s">
        <v>75</v>
      </c>
      <c r="BW59" s="98" t="s">
        <v>95</v>
      </c>
      <c r="BX59" s="98" t="s">
        <v>5</v>
      </c>
      <c r="CL59" s="98" t="s">
        <v>19</v>
      </c>
      <c r="CM59" s="98" t="s">
        <v>83</v>
      </c>
    </row>
    <row r="60" spans="1:91" s="7" customFormat="1" ht="16.5" customHeight="1" x14ac:dyDescent="0.2">
      <c r="A60" s="88" t="s">
        <v>77</v>
      </c>
      <c r="B60" s="89"/>
      <c r="C60" s="90"/>
      <c r="D60" s="348" t="s">
        <v>96</v>
      </c>
      <c r="E60" s="348"/>
      <c r="F60" s="348"/>
      <c r="G60" s="348"/>
      <c r="H60" s="348"/>
      <c r="I60" s="91"/>
      <c r="J60" s="348" t="s">
        <v>97</v>
      </c>
      <c r="K60" s="348"/>
      <c r="L60" s="348"/>
      <c r="M60" s="348"/>
      <c r="N60" s="348"/>
      <c r="O60" s="348"/>
      <c r="P60" s="348"/>
      <c r="Q60" s="348"/>
      <c r="R60" s="348"/>
      <c r="S60" s="348"/>
      <c r="T60" s="348"/>
      <c r="U60" s="348"/>
      <c r="V60" s="348"/>
      <c r="W60" s="348"/>
      <c r="X60" s="348"/>
      <c r="Y60" s="348"/>
      <c r="Z60" s="348"/>
      <c r="AA60" s="348"/>
      <c r="AB60" s="348"/>
      <c r="AC60" s="348"/>
      <c r="AD60" s="348"/>
      <c r="AE60" s="348"/>
      <c r="AF60" s="348"/>
      <c r="AG60" s="349">
        <f>'SO-05 - Zděný plot babybo...'!J30</f>
        <v>0</v>
      </c>
      <c r="AH60" s="350"/>
      <c r="AI60" s="350"/>
      <c r="AJ60" s="350"/>
      <c r="AK60" s="350"/>
      <c r="AL60" s="350"/>
      <c r="AM60" s="350"/>
      <c r="AN60" s="349">
        <f t="shared" si="0"/>
        <v>0</v>
      </c>
      <c r="AO60" s="350"/>
      <c r="AP60" s="350"/>
      <c r="AQ60" s="92" t="s">
        <v>80</v>
      </c>
      <c r="AR60" s="93"/>
      <c r="AS60" s="94">
        <v>0</v>
      </c>
      <c r="AT60" s="95">
        <f t="shared" si="1"/>
        <v>0</v>
      </c>
      <c r="AU60" s="96">
        <f>'SO-05 - Zděný plot babybo...'!P89</f>
        <v>0</v>
      </c>
      <c r="AV60" s="95">
        <f>'SO-05 - Zděný plot babybo...'!J33</f>
        <v>0</v>
      </c>
      <c r="AW60" s="95">
        <f>'SO-05 - Zděný plot babybo...'!J34</f>
        <v>0</v>
      </c>
      <c r="AX60" s="95">
        <f>'SO-05 - Zděný plot babybo...'!J35</f>
        <v>0</v>
      </c>
      <c r="AY60" s="95">
        <f>'SO-05 - Zděný plot babybo...'!J36</f>
        <v>0</v>
      </c>
      <c r="AZ60" s="95">
        <f>'SO-05 - Zděný plot babybo...'!F33</f>
        <v>0</v>
      </c>
      <c r="BA60" s="95">
        <f>'SO-05 - Zděný plot babybo...'!F34</f>
        <v>0</v>
      </c>
      <c r="BB60" s="95">
        <f>'SO-05 - Zděný plot babybo...'!F35</f>
        <v>0</v>
      </c>
      <c r="BC60" s="95">
        <f>'SO-05 - Zděný plot babybo...'!F36</f>
        <v>0</v>
      </c>
      <c r="BD60" s="97">
        <f>'SO-05 - Zděný plot babybo...'!F37</f>
        <v>0</v>
      </c>
      <c r="BT60" s="98" t="s">
        <v>81</v>
      </c>
      <c r="BV60" s="98" t="s">
        <v>75</v>
      </c>
      <c r="BW60" s="98" t="s">
        <v>98</v>
      </c>
      <c r="BX60" s="98" t="s">
        <v>5</v>
      </c>
      <c r="CL60" s="98" t="s">
        <v>19</v>
      </c>
      <c r="CM60" s="98" t="s">
        <v>83</v>
      </c>
    </row>
    <row r="61" spans="1:91" s="7" customFormat="1" ht="16.5" hidden="1" customHeight="1" x14ac:dyDescent="0.2">
      <c r="A61" s="88" t="s">
        <v>77</v>
      </c>
      <c r="B61" s="89"/>
      <c r="C61" s="90"/>
      <c r="D61" s="348" t="s">
        <v>99</v>
      </c>
      <c r="E61" s="348"/>
      <c r="F61" s="348"/>
      <c r="G61" s="348"/>
      <c r="H61" s="348"/>
      <c r="I61" s="91"/>
      <c r="J61" s="348" t="s">
        <v>94</v>
      </c>
      <c r="K61" s="348"/>
      <c r="L61" s="348"/>
      <c r="M61" s="348"/>
      <c r="N61" s="348"/>
      <c r="O61" s="348"/>
      <c r="P61" s="348"/>
      <c r="Q61" s="348"/>
      <c r="R61" s="348"/>
      <c r="S61" s="348"/>
      <c r="T61" s="348"/>
      <c r="U61" s="348"/>
      <c r="V61" s="348"/>
      <c r="W61" s="348"/>
      <c r="X61" s="348"/>
      <c r="Y61" s="348"/>
      <c r="Z61" s="348"/>
      <c r="AA61" s="348"/>
      <c r="AB61" s="348"/>
      <c r="AC61" s="348"/>
      <c r="AD61" s="348"/>
      <c r="AE61" s="348"/>
      <c r="AF61" s="348"/>
      <c r="AG61" s="349">
        <f>'SO-06 - Oplocení plot. dí...'!J30</f>
        <v>0</v>
      </c>
      <c r="AH61" s="350"/>
      <c r="AI61" s="350"/>
      <c r="AJ61" s="350"/>
      <c r="AK61" s="350"/>
      <c r="AL61" s="350"/>
      <c r="AM61" s="350"/>
      <c r="AN61" s="349">
        <f t="shared" si="0"/>
        <v>0</v>
      </c>
      <c r="AO61" s="350"/>
      <c r="AP61" s="350"/>
      <c r="AQ61" s="92" t="s">
        <v>80</v>
      </c>
      <c r="AR61" s="93"/>
      <c r="AS61" s="99">
        <v>0</v>
      </c>
      <c r="AT61" s="100">
        <f t="shared" si="1"/>
        <v>0</v>
      </c>
      <c r="AU61" s="101">
        <f>'SO-06 - Oplocení plot. dí...'!P85</f>
        <v>0</v>
      </c>
      <c r="AV61" s="100">
        <f>'SO-06 - Oplocení plot. dí...'!J33</f>
        <v>0</v>
      </c>
      <c r="AW61" s="100">
        <f>'SO-06 - Oplocení plot. dí...'!J34</f>
        <v>0</v>
      </c>
      <c r="AX61" s="100">
        <f>'SO-06 - Oplocení plot. dí...'!J35</f>
        <v>0</v>
      </c>
      <c r="AY61" s="100">
        <f>'SO-06 - Oplocení plot. dí...'!J36</f>
        <v>0</v>
      </c>
      <c r="AZ61" s="100">
        <f>'SO-06 - Oplocení plot. dí...'!F33</f>
        <v>0</v>
      </c>
      <c r="BA61" s="100">
        <f>'SO-06 - Oplocení plot. dí...'!F34</f>
        <v>0</v>
      </c>
      <c r="BB61" s="100">
        <f>'SO-06 - Oplocení plot. dí...'!F35</f>
        <v>0</v>
      </c>
      <c r="BC61" s="100">
        <f>'SO-06 - Oplocení plot. dí...'!F36</f>
        <v>0</v>
      </c>
      <c r="BD61" s="102">
        <f>'SO-06 - Oplocení plot. dí...'!F37</f>
        <v>0</v>
      </c>
      <c r="BT61" s="98" t="s">
        <v>81</v>
      </c>
      <c r="BV61" s="98" t="s">
        <v>75</v>
      </c>
      <c r="BW61" s="98" t="s">
        <v>100</v>
      </c>
      <c r="BX61" s="98" t="s">
        <v>5</v>
      </c>
      <c r="CL61" s="98" t="s">
        <v>19</v>
      </c>
      <c r="CM61" s="98" t="s">
        <v>83</v>
      </c>
    </row>
    <row r="62" spans="1:91" s="2" customFormat="1" ht="30" customHeight="1" x14ac:dyDescent="0.2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41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</row>
    <row r="63" spans="1:91" s="2" customFormat="1" ht="7" customHeight="1" x14ac:dyDescent="0.2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41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</row>
  </sheetData>
  <sheetProtection algorithmName="SHA-512" hashValue="RdORq8GY8GB8I2YrZumUucC+QPRj3uJ/ZNLsROD7baIRt+q+2D2IN1vcoplYyhhlRXOFGMym8doveY4hxcLNsA==" saltValue="H9GWc88MmJ3Mi6iHUixBLJHWyXVzZ1HgSacM43JhSWYExhvvttasFnDulxzIiDjexerbAoCOcUYuIdTq8cnKqw==" spinCount="100000" sheet="1" objects="1" scenarios="1" formatColumns="0" formatRows="0"/>
  <mergeCells count="66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VRN - Vedlejší rozpočtové...'!C2" display="/" xr:uid="{00000000-0004-0000-0000-000000000000}"/>
    <hyperlink ref="A56" location="'SO-01 - Oplocení poplast....'!C2" display="/" xr:uid="{00000000-0004-0000-0000-000001000000}"/>
    <hyperlink ref="A57" location="'SO-02 - Stáv. zděné oploc...'!C2" display="/" xr:uid="{00000000-0004-0000-0000-000002000000}"/>
    <hyperlink ref="A58" location="'SO-03 - Poplast. pletivo ...'!C2" display="/" xr:uid="{00000000-0004-0000-0000-000003000000}"/>
    <hyperlink ref="A59" location="'SO-04 - Oplocení plot. dí...'!C2" display="/" xr:uid="{00000000-0004-0000-0000-000004000000}"/>
    <hyperlink ref="A60" location="'SO-05 - Zděný plot babybo...'!C2" display="/" xr:uid="{00000000-0004-0000-0000-000005000000}"/>
    <hyperlink ref="A61" location="'SO-06 - Oplocení plot. dí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04"/>
  <sheetViews>
    <sheetView showGridLines="0" workbookViewId="0"/>
  </sheetViews>
  <sheetFormatPr defaultRowHeight="14.5" x14ac:dyDescent="0.2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19" t="s">
        <v>82</v>
      </c>
    </row>
    <row r="3" spans="1:46" s="1" customFormat="1" ht="7" customHeight="1" x14ac:dyDescent="0.2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83</v>
      </c>
    </row>
    <row r="4" spans="1:46" s="1" customFormat="1" ht="25" customHeight="1" x14ac:dyDescent="0.2">
      <c r="B4" s="22"/>
      <c r="D4" s="105" t="s">
        <v>101</v>
      </c>
      <c r="L4" s="22"/>
      <c r="M4" s="106" t="s">
        <v>10</v>
      </c>
      <c r="AT4" s="19" t="s">
        <v>4</v>
      </c>
    </row>
    <row r="5" spans="1:46" s="1" customFormat="1" ht="7" customHeight="1" x14ac:dyDescent="0.2">
      <c r="B5" s="22"/>
      <c r="L5" s="22"/>
    </row>
    <row r="6" spans="1:46" s="1" customFormat="1" ht="12" customHeight="1" x14ac:dyDescent="0.2">
      <c r="B6" s="22"/>
      <c r="D6" s="107" t="s">
        <v>16</v>
      </c>
      <c r="L6" s="22"/>
    </row>
    <row r="7" spans="1:46" s="1" customFormat="1" ht="16.5" customHeight="1" x14ac:dyDescent="0.2">
      <c r="B7" s="22"/>
      <c r="E7" s="373" t="str">
        <f>'Rekapitulace stavby'!K6</f>
        <v>Oplocení areálu KKN Cheb</v>
      </c>
      <c r="F7" s="374"/>
      <c r="G7" s="374"/>
      <c r="H7" s="374"/>
      <c r="L7" s="22"/>
    </row>
    <row r="8" spans="1:46" s="2" customFormat="1" ht="12" customHeight="1" x14ac:dyDescent="0.2">
      <c r="A8" s="36"/>
      <c r="B8" s="41"/>
      <c r="C8" s="36"/>
      <c r="D8" s="107" t="s">
        <v>102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75" t="s">
        <v>103</v>
      </c>
      <c r="F9" s="376"/>
      <c r="G9" s="376"/>
      <c r="H9" s="37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21. 8. 2024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 x14ac:dyDescent="0.2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77" t="str">
        <f>'Rekapitulace stavby'!E14</f>
        <v>Vyplň údaj</v>
      </c>
      <c r="F18" s="378"/>
      <c r="G18" s="378"/>
      <c r="H18" s="378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9" t="s">
        <v>32</v>
      </c>
      <c r="F21" s="36"/>
      <c r="G21" s="36"/>
      <c r="H21" s="36"/>
      <c r="I21" s="107" t="s">
        <v>28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">
        <v>35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9" t="s">
        <v>36</v>
      </c>
      <c r="F24" s="36"/>
      <c r="G24" s="36"/>
      <c r="H24" s="36"/>
      <c r="I24" s="107" t="s">
        <v>28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7" t="s">
        <v>37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 x14ac:dyDescent="0.2">
      <c r="A27" s="111"/>
      <c r="B27" s="112"/>
      <c r="C27" s="111"/>
      <c r="D27" s="111"/>
      <c r="E27" s="379" t="s">
        <v>19</v>
      </c>
      <c r="F27" s="379"/>
      <c r="G27" s="379"/>
      <c r="H27" s="37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 x14ac:dyDescent="0.2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 x14ac:dyDescent="0.2">
      <c r="A30" s="36"/>
      <c r="B30" s="41"/>
      <c r="C30" s="36"/>
      <c r="D30" s="115" t="s">
        <v>39</v>
      </c>
      <c r="E30" s="36"/>
      <c r="F30" s="36"/>
      <c r="G30" s="36"/>
      <c r="H30" s="36"/>
      <c r="I30" s="36"/>
      <c r="J30" s="116">
        <f>ROUND(J83,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 x14ac:dyDescent="0.2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 x14ac:dyDescent="0.2">
      <c r="A32" s="36"/>
      <c r="B32" s="41"/>
      <c r="C32" s="36"/>
      <c r="D32" s="36"/>
      <c r="E32" s="36"/>
      <c r="F32" s="117" t="s">
        <v>41</v>
      </c>
      <c r="G32" s="36"/>
      <c r="H32" s="36"/>
      <c r="I32" s="117" t="s">
        <v>40</v>
      </c>
      <c r="J32" s="117" t="s">
        <v>42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 x14ac:dyDescent="0.2">
      <c r="A33" s="36"/>
      <c r="B33" s="41"/>
      <c r="C33" s="36"/>
      <c r="D33" s="118" t="s">
        <v>43</v>
      </c>
      <c r="E33" s="107" t="s">
        <v>44</v>
      </c>
      <c r="F33" s="119">
        <f>ROUND((SUM(BE83:BE103)),  2)</f>
        <v>0</v>
      </c>
      <c r="G33" s="36"/>
      <c r="H33" s="36"/>
      <c r="I33" s="120">
        <v>0.21</v>
      </c>
      <c r="J33" s="119">
        <f>ROUND(((SUM(BE83:BE103))*I33),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 x14ac:dyDescent="0.2">
      <c r="A34" s="36"/>
      <c r="B34" s="41"/>
      <c r="C34" s="36"/>
      <c r="D34" s="36"/>
      <c r="E34" s="107" t="s">
        <v>45</v>
      </c>
      <c r="F34" s="119">
        <f>ROUND((SUM(BF83:BF103)),  2)</f>
        <v>0</v>
      </c>
      <c r="G34" s="36"/>
      <c r="H34" s="36"/>
      <c r="I34" s="120">
        <v>0.12</v>
      </c>
      <c r="J34" s="119">
        <f>ROUND(((SUM(BF83:BF103))*I34),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 x14ac:dyDescent="0.2">
      <c r="A35" s="36"/>
      <c r="B35" s="41"/>
      <c r="C35" s="36"/>
      <c r="D35" s="36"/>
      <c r="E35" s="107" t="s">
        <v>46</v>
      </c>
      <c r="F35" s="119">
        <f>ROUND((SUM(BG83:BG103)),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 x14ac:dyDescent="0.2">
      <c r="A36" s="36"/>
      <c r="B36" s="41"/>
      <c r="C36" s="36"/>
      <c r="D36" s="36"/>
      <c r="E36" s="107" t="s">
        <v>47</v>
      </c>
      <c r="F36" s="119">
        <f>ROUND((SUM(BH83:BH103)),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 x14ac:dyDescent="0.2">
      <c r="A37" s="36"/>
      <c r="B37" s="41"/>
      <c r="C37" s="36"/>
      <c r="D37" s="36"/>
      <c r="E37" s="107" t="s">
        <v>48</v>
      </c>
      <c r="F37" s="119">
        <f>ROUND((SUM(BI83:BI103)),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 x14ac:dyDescent="0.2">
      <c r="A39" s="36"/>
      <c r="B39" s="41"/>
      <c r="C39" s="121"/>
      <c r="D39" s="122" t="s">
        <v>49</v>
      </c>
      <c r="E39" s="123"/>
      <c r="F39" s="123"/>
      <c r="G39" s="124" t="s">
        <v>50</v>
      </c>
      <c r="H39" s="125" t="s">
        <v>51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 x14ac:dyDescent="0.2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 x14ac:dyDescent="0.2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 x14ac:dyDescent="0.2">
      <c r="A45" s="36"/>
      <c r="B45" s="37"/>
      <c r="C45" s="25" t="s">
        <v>104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80" t="str">
        <f>E7</f>
        <v>Oplocení areálu KKN Cheb</v>
      </c>
      <c r="F48" s="381"/>
      <c r="G48" s="381"/>
      <c r="H48" s="38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1" t="s">
        <v>102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33" t="str">
        <f>E9</f>
        <v>VRN - Vedlejší rozpočtové náklady</v>
      </c>
      <c r="F50" s="382"/>
      <c r="G50" s="382"/>
      <c r="H50" s="38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1" t="s">
        <v>21</v>
      </c>
      <c r="D52" s="38"/>
      <c r="E52" s="38"/>
      <c r="F52" s="29" t="str">
        <f>F12</f>
        <v>Cheb</v>
      </c>
      <c r="G52" s="38"/>
      <c r="H52" s="38"/>
      <c r="I52" s="31" t="s">
        <v>23</v>
      </c>
      <c r="J52" s="61" t="str">
        <f>IF(J12="","",J12)</f>
        <v>21. 8. 2024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 x14ac:dyDescent="0.2">
      <c r="A54" s="36"/>
      <c r="B54" s="37"/>
      <c r="C54" s="31" t="s">
        <v>25</v>
      </c>
      <c r="D54" s="38"/>
      <c r="E54" s="38"/>
      <c r="F54" s="29" t="str">
        <f>E15</f>
        <v>Karlovarská krajská nemocnice a.s., Nemocnice Cheb</v>
      </c>
      <c r="G54" s="38"/>
      <c r="H54" s="38"/>
      <c r="I54" s="31" t="s">
        <v>31</v>
      </c>
      <c r="J54" s="34" t="str">
        <f>E21</f>
        <v>PK Beránek &amp; Hradil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 x14ac:dyDescent="0.2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>Jakub Vilingr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2" t="s">
        <v>105</v>
      </c>
      <c r="D57" s="133"/>
      <c r="E57" s="133"/>
      <c r="F57" s="133"/>
      <c r="G57" s="133"/>
      <c r="H57" s="133"/>
      <c r="I57" s="133"/>
      <c r="J57" s="134" t="s">
        <v>106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 x14ac:dyDescent="0.2">
      <c r="A59" s="36"/>
      <c r="B59" s="37"/>
      <c r="C59" s="135" t="s">
        <v>71</v>
      </c>
      <c r="D59" s="38"/>
      <c r="E59" s="38"/>
      <c r="F59" s="38"/>
      <c r="G59" s="38"/>
      <c r="H59" s="38"/>
      <c r="I59" s="38"/>
      <c r="J59" s="79">
        <f>J83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5" customHeight="1" x14ac:dyDescent="0.2">
      <c r="B60" s="136"/>
      <c r="C60" s="137"/>
      <c r="D60" s="138" t="s">
        <v>103</v>
      </c>
      <c r="E60" s="139"/>
      <c r="F60" s="139"/>
      <c r="G60" s="139"/>
      <c r="H60" s="139"/>
      <c r="I60" s="139"/>
      <c r="J60" s="140">
        <f>J84</f>
        <v>0</v>
      </c>
      <c r="K60" s="137"/>
      <c r="L60" s="141"/>
    </row>
    <row r="61" spans="1:47" s="10" customFormat="1" ht="19.899999999999999" customHeight="1" x14ac:dyDescent="0.2">
      <c r="B61" s="142"/>
      <c r="C61" s="143"/>
      <c r="D61" s="144" t="s">
        <v>108</v>
      </c>
      <c r="E61" s="145"/>
      <c r="F61" s="145"/>
      <c r="G61" s="145"/>
      <c r="H61" s="145"/>
      <c r="I61" s="145"/>
      <c r="J61" s="146">
        <f>J85</f>
        <v>0</v>
      </c>
      <c r="K61" s="143"/>
      <c r="L61" s="147"/>
    </row>
    <row r="62" spans="1:47" s="10" customFormat="1" ht="19.899999999999999" customHeight="1" x14ac:dyDescent="0.2">
      <c r="B62" s="142"/>
      <c r="C62" s="143"/>
      <c r="D62" s="144" t="s">
        <v>109</v>
      </c>
      <c r="E62" s="145"/>
      <c r="F62" s="145"/>
      <c r="G62" s="145"/>
      <c r="H62" s="145"/>
      <c r="I62" s="145"/>
      <c r="J62" s="146">
        <f>J90</f>
        <v>0</v>
      </c>
      <c r="K62" s="143"/>
      <c r="L62" s="147"/>
    </row>
    <row r="63" spans="1:47" s="10" customFormat="1" ht="19.899999999999999" customHeight="1" x14ac:dyDescent="0.2">
      <c r="B63" s="142"/>
      <c r="C63" s="143"/>
      <c r="D63" s="144" t="s">
        <v>110</v>
      </c>
      <c r="E63" s="145"/>
      <c r="F63" s="145"/>
      <c r="G63" s="145"/>
      <c r="H63" s="145"/>
      <c r="I63" s="145"/>
      <c r="J63" s="146">
        <f>J99</f>
        <v>0</v>
      </c>
      <c r="K63" s="143"/>
      <c r="L63" s="147"/>
    </row>
    <row r="64" spans="1:47" s="2" customFormat="1" ht="21.75" customHeight="1" x14ac:dyDescent="0.2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0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31" s="2" customFormat="1" ht="7" customHeight="1" x14ac:dyDescent="0.2">
      <c r="A65" s="36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10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pans="1:31" s="2" customFormat="1" ht="7" customHeight="1" x14ac:dyDescent="0.2">
      <c r="A69" s="36"/>
      <c r="B69" s="51"/>
      <c r="C69" s="52"/>
      <c r="D69" s="52"/>
      <c r="E69" s="52"/>
      <c r="F69" s="52"/>
      <c r="G69" s="52"/>
      <c r="H69" s="52"/>
      <c r="I69" s="52"/>
      <c r="J69" s="52"/>
      <c r="K69" s="52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25" customHeight="1" x14ac:dyDescent="0.2">
      <c r="A70" s="36"/>
      <c r="B70" s="37"/>
      <c r="C70" s="25" t="s">
        <v>111</v>
      </c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7" customHeight="1" x14ac:dyDescent="0.2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 x14ac:dyDescent="0.2">
      <c r="A72" s="36"/>
      <c r="B72" s="37"/>
      <c r="C72" s="31" t="s">
        <v>16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 x14ac:dyDescent="0.2">
      <c r="A73" s="36"/>
      <c r="B73" s="37"/>
      <c r="C73" s="38"/>
      <c r="D73" s="38"/>
      <c r="E73" s="380" t="str">
        <f>E7</f>
        <v>Oplocení areálu KKN Cheb</v>
      </c>
      <c r="F73" s="381"/>
      <c r="G73" s="381"/>
      <c r="H73" s="381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 x14ac:dyDescent="0.2">
      <c r="A74" s="36"/>
      <c r="B74" s="37"/>
      <c r="C74" s="31" t="s">
        <v>102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 x14ac:dyDescent="0.2">
      <c r="A75" s="36"/>
      <c r="B75" s="37"/>
      <c r="C75" s="38"/>
      <c r="D75" s="38"/>
      <c r="E75" s="333" t="str">
        <f>E9</f>
        <v>VRN - Vedlejší rozpočtové náklady</v>
      </c>
      <c r="F75" s="382"/>
      <c r="G75" s="382"/>
      <c r="H75" s="382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7" customHeight="1" x14ac:dyDescent="0.2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 x14ac:dyDescent="0.2">
      <c r="A77" s="36"/>
      <c r="B77" s="37"/>
      <c r="C77" s="31" t="s">
        <v>21</v>
      </c>
      <c r="D77" s="38"/>
      <c r="E77" s="38"/>
      <c r="F77" s="29" t="str">
        <f>F12</f>
        <v>Cheb</v>
      </c>
      <c r="G77" s="38"/>
      <c r="H77" s="38"/>
      <c r="I77" s="31" t="s">
        <v>23</v>
      </c>
      <c r="J77" s="61" t="str">
        <f>IF(J12="","",J12)</f>
        <v>21. 8. 2024</v>
      </c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7" customHeight="1" x14ac:dyDescent="0.2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15" customHeight="1" x14ac:dyDescent="0.2">
      <c r="A79" s="36"/>
      <c r="B79" s="37"/>
      <c r="C79" s="31" t="s">
        <v>25</v>
      </c>
      <c r="D79" s="38"/>
      <c r="E79" s="38"/>
      <c r="F79" s="29" t="str">
        <f>E15</f>
        <v>Karlovarská krajská nemocnice a.s., Nemocnice Cheb</v>
      </c>
      <c r="G79" s="38"/>
      <c r="H79" s="38"/>
      <c r="I79" s="31" t="s">
        <v>31</v>
      </c>
      <c r="J79" s="34" t="str">
        <f>E21</f>
        <v>PK Beránek &amp; Hradil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15" customHeight="1" x14ac:dyDescent="0.2">
      <c r="A80" s="36"/>
      <c r="B80" s="37"/>
      <c r="C80" s="31" t="s">
        <v>29</v>
      </c>
      <c r="D80" s="38"/>
      <c r="E80" s="38"/>
      <c r="F80" s="29" t="str">
        <f>IF(E18="","",E18)</f>
        <v>Vyplň údaj</v>
      </c>
      <c r="G80" s="38"/>
      <c r="H80" s="38"/>
      <c r="I80" s="31" t="s">
        <v>34</v>
      </c>
      <c r="J80" s="34" t="str">
        <f>E24</f>
        <v>Jakub Vilingr</v>
      </c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0.25" customHeight="1" x14ac:dyDescent="0.2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11" customFormat="1" ht="29.25" customHeight="1" x14ac:dyDescent="0.2">
      <c r="A82" s="148"/>
      <c r="B82" s="149"/>
      <c r="C82" s="150" t="s">
        <v>112</v>
      </c>
      <c r="D82" s="151" t="s">
        <v>58</v>
      </c>
      <c r="E82" s="151" t="s">
        <v>54</v>
      </c>
      <c r="F82" s="151" t="s">
        <v>55</v>
      </c>
      <c r="G82" s="151" t="s">
        <v>113</v>
      </c>
      <c r="H82" s="151" t="s">
        <v>114</v>
      </c>
      <c r="I82" s="151" t="s">
        <v>115</v>
      </c>
      <c r="J82" s="151" t="s">
        <v>106</v>
      </c>
      <c r="K82" s="152" t="s">
        <v>116</v>
      </c>
      <c r="L82" s="153"/>
      <c r="M82" s="70" t="s">
        <v>19</v>
      </c>
      <c r="N82" s="71" t="s">
        <v>43</v>
      </c>
      <c r="O82" s="71" t="s">
        <v>117</v>
      </c>
      <c r="P82" s="71" t="s">
        <v>118</v>
      </c>
      <c r="Q82" s="71" t="s">
        <v>119</v>
      </c>
      <c r="R82" s="71" t="s">
        <v>120</v>
      </c>
      <c r="S82" s="71" t="s">
        <v>121</v>
      </c>
      <c r="T82" s="72" t="s">
        <v>122</v>
      </c>
      <c r="U82" s="148"/>
      <c r="V82" s="148"/>
      <c r="W82" s="148"/>
      <c r="X82" s="148"/>
      <c r="Y82" s="148"/>
      <c r="Z82" s="148"/>
      <c r="AA82" s="148"/>
      <c r="AB82" s="148"/>
      <c r="AC82" s="148"/>
      <c r="AD82" s="148"/>
      <c r="AE82" s="148"/>
    </row>
    <row r="83" spans="1:65" s="2" customFormat="1" ht="22.75" customHeight="1" x14ac:dyDescent="0.35">
      <c r="A83" s="36"/>
      <c r="B83" s="37"/>
      <c r="C83" s="77" t="s">
        <v>123</v>
      </c>
      <c r="D83" s="38"/>
      <c r="E83" s="38"/>
      <c r="F83" s="38"/>
      <c r="G83" s="38"/>
      <c r="H83" s="38"/>
      <c r="I83" s="38"/>
      <c r="J83" s="154">
        <f>BK83</f>
        <v>0</v>
      </c>
      <c r="K83" s="38"/>
      <c r="L83" s="41"/>
      <c r="M83" s="73"/>
      <c r="N83" s="155"/>
      <c r="O83" s="74"/>
      <c r="P83" s="156">
        <f>P84</f>
        <v>0</v>
      </c>
      <c r="Q83" s="74"/>
      <c r="R83" s="156">
        <f>R84</f>
        <v>0</v>
      </c>
      <c r="S83" s="74"/>
      <c r="T83" s="157">
        <f>T84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9" t="s">
        <v>72</v>
      </c>
      <c r="AU83" s="19" t="s">
        <v>107</v>
      </c>
      <c r="BK83" s="158">
        <f>BK84</f>
        <v>0</v>
      </c>
    </row>
    <row r="84" spans="1:65" s="12" customFormat="1" ht="25.9" customHeight="1" x14ac:dyDescent="0.35">
      <c r="B84" s="159"/>
      <c r="C84" s="160"/>
      <c r="D84" s="161" t="s">
        <v>72</v>
      </c>
      <c r="E84" s="162" t="s">
        <v>78</v>
      </c>
      <c r="F84" s="162" t="s">
        <v>79</v>
      </c>
      <c r="G84" s="160"/>
      <c r="H84" s="160"/>
      <c r="I84" s="163"/>
      <c r="J84" s="164">
        <f>BK84</f>
        <v>0</v>
      </c>
      <c r="K84" s="160"/>
      <c r="L84" s="165"/>
      <c r="M84" s="166"/>
      <c r="N84" s="167"/>
      <c r="O84" s="167"/>
      <c r="P84" s="168">
        <f>P85+P90+P99</f>
        <v>0</v>
      </c>
      <c r="Q84" s="167"/>
      <c r="R84" s="168">
        <f>R85+R90+R99</f>
        <v>0</v>
      </c>
      <c r="S84" s="167"/>
      <c r="T84" s="169">
        <f>T85+T90+T99</f>
        <v>0</v>
      </c>
      <c r="AR84" s="170" t="s">
        <v>124</v>
      </c>
      <c r="AT84" s="171" t="s">
        <v>72</v>
      </c>
      <c r="AU84" s="171" t="s">
        <v>73</v>
      </c>
      <c r="AY84" s="170" t="s">
        <v>125</v>
      </c>
      <c r="BK84" s="172">
        <f>BK85+BK90+BK99</f>
        <v>0</v>
      </c>
    </row>
    <row r="85" spans="1:65" s="12" customFormat="1" ht="22.75" customHeight="1" x14ac:dyDescent="0.25">
      <c r="B85" s="159"/>
      <c r="C85" s="160"/>
      <c r="D85" s="161" t="s">
        <v>72</v>
      </c>
      <c r="E85" s="173" t="s">
        <v>126</v>
      </c>
      <c r="F85" s="173" t="s">
        <v>127</v>
      </c>
      <c r="G85" s="160"/>
      <c r="H85" s="160"/>
      <c r="I85" s="163"/>
      <c r="J85" s="174">
        <f>BK85</f>
        <v>0</v>
      </c>
      <c r="K85" s="160"/>
      <c r="L85" s="165"/>
      <c r="M85" s="166"/>
      <c r="N85" s="167"/>
      <c r="O85" s="167"/>
      <c r="P85" s="168">
        <f>SUM(P86:P89)</f>
        <v>0</v>
      </c>
      <c r="Q85" s="167"/>
      <c r="R85" s="168">
        <f>SUM(R86:R89)</f>
        <v>0</v>
      </c>
      <c r="S85" s="167"/>
      <c r="T85" s="169">
        <f>SUM(T86:T89)</f>
        <v>0</v>
      </c>
      <c r="AR85" s="170" t="s">
        <v>124</v>
      </c>
      <c r="AT85" s="171" t="s">
        <v>72</v>
      </c>
      <c r="AU85" s="171" t="s">
        <v>81</v>
      </c>
      <c r="AY85" s="170" t="s">
        <v>125</v>
      </c>
      <c r="BK85" s="172">
        <f>SUM(BK86:BK89)</f>
        <v>0</v>
      </c>
    </row>
    <row r="86" spans="1:65" s="2" customFormat="1" ht="16.5" customHeight="1" x14ac:dyDescent="0.2">
      <c r="A86" s="36"/>
      <c r="B86" s="37"/>
      <c r="C86" s="175" t="s">
        <v>81</v>
      </c>
      <c r="D86" s="175" t="s">
        <v>128</v>
      </c>
      <c r="E86" s="176" t="s">
        <v>129</v>
      </c>
      <c r="F86" s="177" t="s">
        <v>127</v>
      </c>
      <c r="G86" s="178" t="s">
        <v>130</v>
      </c>
      <c r="H86" s="179">
        <v>1</v>
      </c>
      <c r="I86" s="180"/>
      <c r="J86" s="181">
        <f>ROUND(I86*H86,2)</f>
        <v>0</v>
      </c>
      <c r="K86" s="177" t="s">
        <v>131</v>
      </c>
      <c r="L86" s="41"/>
      <c r="M86" s="182" t="s">
        <v>19</v>
      </c>
      <c r="N86" s="183" t="s">
        <v>44</v>
      </c>
      <c r="O86" s="66"/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6" t="s">
        <v>132</v>
      </c>
      <c r="AT86" s="186" t="s">
        <v>128</v>
      </c>
      <c r="AU86" s="186" t="s">
        <v>83</v>
      </c>
      <c r="AY86" s="19" t="s">
        <v>125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9" t="s">
        <v>81</v>
      </c>
      <c r="BK86" s="187">
        <f>ROUND(I86*H86,2)</f>
        <v>0</v>
      </c>
      <c r="BL86" s="19" t="s">
        <v>132</v>
      </c>
      <c r="BM86" s="186" t="s">
        <v>133</v>
      </c>
    </row>
    <row r="87" spans="1:65" s="2" customFormat="1" ht="10" x14ac:dyDescent="0.2">
      <c r="A87" s="36"/>
      <c r="B87" s="37"/>
      <c r="C87" s="38"/>
      <c r="D87" s="188" t="s">
        <v>134</v>
      </c>
      <c r="E87" s="38"/>
      <c r="F87" s="189" t="s">
        <v>127</v>
      </c>
      <c r="G87" s="38"/>
      <c r="H87" s="38"/>
      <c r="I87" s="190"/>
      <c r="J87" s="38"/>
      <c r="K87" s="38"/>
      <c r="L87" s="41"/>
      <c r="M87" s="191"/>
      <c r="N87" s="192"/>
      <c r="O87" s="66"/>
      <c r="P87" s="66"/>
      <c r="Q87" s="66"/>
      <c r="R87" s="66"/>
      <c r="S87" s="66"/>
      <c r="T87" s="67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134</v>
      </c>
      <c r="AU87" s="19" t="s">
        <v>83</v>
      </c>
    </row>
    <row r="88" spans="1:65" s="2" customFormat="1" ht="10" x14ac:dyDescent="0.2">
      <c r="A88" s="36"/>
      <c r="B88" s="37"/>
      <c r="C88" s="38"/>
      <c r="D88" s="193" t="s">
        <v>135</v>
      </c>
      <c r="E88" s="38"/>
      <c r="F88" s="194" t="s">
        <v>136</v>
      </c>
      <c r="G88" s="38"/>
      <c r="H88" s="38"/>
      <c r="I88" s="190"/>
      <c r="J88" s="38"/>
      <c r="K88" s="38"/>
      <c r="L88" s="41"/>
      <c r="M88" s="191"/>
      <c r="N88" s="192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135</v>
      </c>
      <c r="AU88" s="19" t="s">
        <v>83</v>
      </c>
    </row>
    <row r="89" spans="1:65" s="2" customFormat="1" ht="135" x14ac:dyDescent="0.2">
      <c r="A89" s="36"/>
      <c r="B89" s="37"/>
      <c r="C89" s="38"/>
      <c r="D89" s="188" t="s">
        <v>137</v>
      </c>
      <c r="E89" s="38"/>
      <c r="F89" s="195" t="s">
        <v>138</v>
      </c>
      <c r="G89" s="38"/>
      <c r="H89" s="38"/>
      <c r="I89" s="190"/>
      <c r="J89" s="38"/>
      <c r="K89" s="38"/>
      <c r="L89" s="41"/>
      <c r="M89" s="191"/>
      <c r="N89" s="192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137</v>
      </c>
      <c r="AU89" s="19" t="s">
        <v>83</v>
      </c>
    </row>
    <row r="90" spans="1:65" s="12" customFormat="1" ht="22.75" customHeight="1" x14ac:dyDescent="0.25">
      <c r="B90" s="159"/>
      <c r="C90" s="160"/>
      <c r="D90" s="161" t="s">
        <v>72</v>
      </c>
      <c r="E90" s="173" t="s">
        <v>139</v>
      </c>
      <c r="F90" s="173" t="s">
        <v>140</v>
      </c>
      <c r="G90" s="160"/>
      <c r="H90" s="160"/>
      <c r="I90" s="163"/>
      <c r="J90" s="174">
        <f>BK90</f>
        <v>0</v>
      </c>
      <c r="K90" s="160"/>
      <c r="L90" s="165"/>
      <c r="M90" s="166"/>
      <c r="N90" s="167"/>
      <c r="O90" s="167"/>
      <c r="P90" s="168">
        <f>SUM(P91:P98)</f>
        <v>0</v>
      </c>
      <c r="Q90" s="167"/>
      <c r="R90" s="168">
        <f>SUM(R91:R98)</f>
        <v>0</v>
      </c>
      <c r="S90" s="167"/>
      <c r="T90" s="169">
        <f>SUM(T91:T98)</f>
        <v>0</v>
      </c>
      <c r="AR90" s="170" t="s">
        <v>124</v>
      </c>
      <c r="AT90" s="171" t="s">
        <v>72</v>
      </c>
      <c r="AU90" s="171" t="s">
        <v>81</v>
      </c>
      <c r="AY90" s="170" t="s">
        <v>125</v>
      </c>
      <c r="BK90" s="172">
        <f>SUM(BK91:BK98)</f>
        <v>0</v>
      </c>
    </row>
    <row r="91" spans="1:65" s="2" customFormat="1" ht="16.5" customHeight="1" x14ac:dyDescent="0.2">
      <c r="A91" s="36"/>
      <c r="B91" s="37"/>
      <c r="C91" s="175" t="s">
        <v>83</v>
      </c>
      <c r="D91" s="175" t="s">
        <v>128</v>
      </c>
      <c r="E91" s="176" t="s">
        <v>141</v>
      </c>
      <c r="F91" s="177" t="s">
        <v>140</v>
      </c>
      <c r="G91" s="178" t="s">
        <v>130</v>
      </c>
      <c r="H91" s="179">
        <v>1</v>
      </c>
      <c r="I91" s="180"/>
      <c r="J91" s="181">
        <f>ROUND(I91*H91,2)</f>
        <v>0</v>
      </c>
      <c r="K91" s="177" t="s">
        <v>131</v>
      </c>
      <c r="L91" s="41"/>
      <c r="M91" s="182" t="s">
        <v>19</v>
      </c>
      <c r="N91" s="183" t="s">
        <v>44</v>
      </c>
      <c r="O91" s="66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132</v>
      </c>
      <c r="AT91" s="186" t="s">
        <v>128</v>
      </c>
      <c r="AU91" s="186" t="s">
        <v>83</v>
      </c>
      <c r="AY91" s="19" t="s">
        <v>125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9" t="s">
        <v>81</v>
      </c>
      <c r="BK91" s="187">
        <f>ROUND(I91*H91,2)</f>
        <v>0</v>
      </c>
      <c r="BL91" s="19" t="s">
        <v>132</v>
      </c>
      <c r="BM91" s="186" t="s">
        <v>142</v>
      </c>
    </row>
    <row r="92" spans="1:65" s="2" customFormat="1" ht="10" x14ac:dyDescent="0.2">
      <c r="A92" s="36"/>
      <c r="B92" s="37"/>
      <c r="C92" s="38"/>
      <c r="D92" s="188" t="s">
        <v>134</v>
      </c>
      <c r="E92" s="38"/>
      <c r="F92" s="189" t="s">
        <v>140</v>
      </c>
      <c r="G92" s="38"/>
      <c r="H92" s="38"/>
      <c r="I92" s="190"/>
      <c r="J92" s="38"/>
      <c r="K92" s="38"/>
      <c r="L92" s="41"/>
      <c r="M92" s="191"/>
      <c r="N92" s="192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134</v>
      </c>
      <c r="AU92" s="19" t="s">
        <v>83</v>
      </c>
    </row>
    <row r="93" spans="1:65" s="2" customFormat="1" ht="10" x14ac:dyDescent="0.2">
      <c r="A93" s="36"/>
      <c r="B93" s="37"/>
      <c r="C93" s="38"/>
      <c r="D93" s="193" t="s">
        <v>135</v>
      </c>
      <c r="E93" s="38"/>
      <c r="F93" s="194" t="s">
        <v>143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135</v>
      </c>
      <c r="AU93" s="19" t="s">
        <v>83</v>
      </c>
    </row>
    <row r="94" spans="1:65" s="2" customFormat="1" ht="135" x14ac:dyDescent="0.2">
      <c r="A94" s="36"/>
      <c r="B94" s="37"/>
      <c r="C94" s="38"/>
      <c r="D94" s="188" t="s">
        <v>137</v>
      </c>
      <c r="E94" s="38"/>
      <c r="F94" s="195" t="s">
        <v>144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137</v>
      </c>
      <c r="AU94" s="19" t="s">
        <v>83</v>
      </c>
    </row>
    <row r="95" spans="1:65" s="2" customFormat="1" ht="16.5" customHeight="1" x14ac:dyDescent="0.2">
      <c r="A95" s="36"/>
      <c r="B95" s="37"/>
      <c r="C95" s="175" t="s">
        <v>145</v>
      </c>
      <c r="D95" s="175" t="s">
        <v>128</v>
      </c>
      <c r="E95" s="176" t="s">
        <v>146</v>
      </c>
      <c r="F95" s="177" t="s">
        <v>147</v>
      </c>
      <c r="G95" s="178" t="s">
        <v>148</v>
      </c>
      <c r="H95" s="179">
        <v>1</v>
      </c>
      <c r="I95" s="180"/>
      <c r="J95" s="181">
        <f>ROUND(I95*H95,2)</f>
        <v>0</v>
      </c>
      <c r="K95" s="177" t="s">
        <v>131</v>
      </c>
      <c r="L95" s="41"/>
      <c r="M95" s="182" t="s">
        <v>19</v>
      </c>
      <c r="N95" s="183" t="s">
        <v>44</v>
      </c>
      <c r="O95" s="66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132</v>
      </c>
      <c r="AT95" s="186" t="s">
        <v>128</v>
      </c>
      <c r="AU95" s="186" t="s">
        <v>83</v>
      </c>
      <c r="AY95" s="19" t="s">
        <v>125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9" t="s">
        <v>81</v>
      </c>
      <c r="BK95" s="187">
        <f>ROUND(I95*H95,2)</f>
        <v>0</v>
      </c>
      <c r="BL95" s="19" t="s">
        <v>132</v>
      </c>
      <c r="BM95" s="186" t="s">
        <v>149</v>
      </c>
    </row>
    <row r="96" spans="1:65" s="2" customFormat="1" ht="10" x14ac:dyDescent="0.2">
      <c r="A96" s="36"/>
      <c r="B96" s="37"/>
      <c r="C96" s="38"/>
      <c r="D96" s="188" t="s">
        <v>134</v>
      </c>
      <c r="E96" s="38"/>
      <c r="F96" s="189" t="s">
        <v>147</v>
      </c>
      <c r="G96" s="38"/>
      <c r="H96" s="38"/>
      <c r="I96" s="190"/>
      <c r="J96" s="38"/>
      <c r="K96" s="38"/>
      <c r="L96" s="41"/>
      <c r="M96" s="191"/>
      <c r="N96" s="192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134</v>
      </c>
      <c r="AU96" s="19" t="s">
        <v>83</v>
      </c>
    </row>
    <row r="97" spans="1:65" s="2" customFormat="1" ht="10" x14ac:dyDescent="0.2">
      <c r="A97" s="36"/>
      <c r="B97" s="37"/>
      <c r="C97" s="38"/>
      <c r="D97" s="193" t="s">
        <v>135</v>
      </c>
      <c r="E97" s="38"/>
      <c r="F97" s="194" t="s">
        <v>150</v>
      </c>
      <c r="G97" s="38"/>
      <c r="H97" s="38"/>
      <c r="I97" s="190"/>
      <c r="J97" s="38"/>
      <c r="K97" s="38"/>
      <c r="L97" s="41"/>
      <c r="M97" s="191"/>
      <c r="N97" s="192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135</v>
      </c>
      <c r="AU97" s="19" t="s">
        <v>83</v>
      </c>
    </row>
    <row r="98" spans="1:65" s="13" customFormat="1" ht="10" x14ac:dyDescent="0.2">
      <c r="B98" s="196"/>
      <c r="C98" s="197"/>
      <c r="D98" s="188" t="s">
        <v>151</v>
      </c>
      <c r="E98" s="198" t="s">
        <v>19</v>
      </c>
      <c r="F98" s="199" t="s">
        <v>152</v>
      </c>
      <c r="G98" s="197"/>
      <c r="H98" s="200">
        <v>1</v>
      </c>
      <c r="I98" s="201"/>
      <c r="J98" s="197"/>
      <c r="K98" s="197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151</v>
      </c>
      <c r="AU98" s="206" t="s">
        <v>83</v>
      </c>
      <c r="AV98" s="13" t="s">
        <v>83</v>
      </c>
      <c r="AW98" s="13" t="s">
        <v>33</v>
      </c>
      <c r="AX98" s="13" t="s">
        <v>81</v>
      </c>
      <c r="AY98" s="206" t="s">
        <v>125</v>
      </c>
    </row>
    <row r="99" spans="1:65" s="12" customFormat="1" ht="22.75" customHeight="1" x14ac:dyDescent="0.25">
      <c r="B99" s="159"/>
      <c r="C99" s="160"/>
      <c r="D99" s="161" t="s">
        <v>72</v>
      </c>
      <c r="E99" s="173" t="s">
        <v>153</v>
      </c>
      <c r="F99" s="173" t="s">
        <v>154</v>
      </c>
      <c r="G99" s="160"/>
      <c r="H99" s="160"/>
      <c r="I99" s="163"/>
      <c r="J99" s="174">
        <f>BK99</f>
        <v>0</v>
      </c>
      <c r="K99" s="160"/>
      <c r="L99" s="165"/>
      <c r="M99" s="166"/>
      <c r="N99" s="167"/>
      <c r="O99" s="167"/>
      <c r="P99" s="168">
        <f>SUM(P100:P103)</f>
        <v>0</v>
      </c>
      <c r="Q99" s="167"/>
      <c r="R99" s="168">
        <f>SUM(R100:R103)</f>
        <v>0</v>
      </c>
      <c r="S99" s="167"/>
      <c r="T99" s="169">
        <f>SUM(T100:T103)</f>
        <v>0</v>
      </c>
      <c r="AR99" s="170" t="s">
        <v>124</v>
      </c>
      <c r="AT99" s="171" t="s">
        <v>72</v>
      </c>
      <c r="AU99" s="171" t="s">
        <v>81</v>
      </c>
      <c r="AY99" s="170" t="s">
        <v>125</v>
      </c>
      <c r="BK99" s="172">
        <f>SUM(BK100:BK103)</f>
        <v>0</v>
      </c>
    </row>
    <row r="100" spans="1:65" s="2" customFormat="1" ht="16.5" customHeight="1" x14ac:dyDescent="0.2">
      <c r="A100" s="36"/>
      <c r="B100" s="37"/>
      <c r="C100" s="175" t="s">
        <v>155</v>
      </c>
      <c r="D100" s="175" t="s">
        <v>128</v>
      </c>
      <c r="E100" s="176" t="s">
        <v>156</v>
      </c>
      <c r="F100" s="177" t="s">
        <v>154</v>
      </c>
      <c r="G100" s="178" t="s">
        <v>130</v>
      </c>
      <c r="H100" s="179">
        <v>1</v>
      </c>
      <c r="I100" s="180"/>
      <c r="J100" s="181">
        <f>ROUND(I100*H100,2)</f>
        <v>0</v>
      </c>
      <c r="K100" s="177" t="s">
        <v>131</v>
      </c>
      <c r="L100" s="41"/>
      <c r="M100" s="182" t="s">
        <v>19</v>
      </c>
      <c r="N100" s="183" t="s">
        <v>44</v>
      </c>
      <c r="O100" s="66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132</v>
      </c>
      <c r="AT100" s="186" t="s">
        <v>128</v>
      </c>
      <c r="AU100" s="186" t="s">
        <v>83</v>
      </c>
      <c r="AY100" s="19" t="s">
        <v>125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81</v>
      </c>
      <c r="BK100" s="187">
        <f>ROUND(I100*H100,2)</f>
        <v>0</v>
      </c>
      <c r="BL100" s="19" t="s">
        <v>132</v>
      </c>
      <c r="BM100" s="186" t="s">
        <v>157</v>
      </c>
    </row>
    <row r="101" spans="1:65" s="2" customFormat="1" ht="10" x14ac:dyDescent="0.2">
      <c r="A101" s="36"/>
      <c r="B101" s="37"/>
      <c r="C101" s="38"/>
      <c r="D101" s="188" t="s">
        <v>134</v>
      </c>
      <c r="E101" s="38"/>
      <c r="F101" s="189" t="s">
        <v>154</v>
      </c>
      <c r="G101" s="38"/>
      <c r="H101" s="38"/>
      <c r="I101" s="190"/>
      <c r="J101" s="38"/>
      <c r="K101" s="38"/>
      <c r="L101" s="41"/>
      <c r="M101" s="191"/>
      <c r="N101" s="192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134</v>
      </c>
      <c r="AU101" s="19" t="s">
        <v>83</v>
      </c>
    </row>
    <row r="102" spans="1:65" s="2" customFormat="1" ht="10" x14ac:dyDescent="0.2">
      <c r="A102" s="36"/>
      <c r="B102" s="37"/>
      <c r="C102" s="38"/>
      <c r="D102" s="193" t="s">
        <v>135</v>
      </c>
      <c r="E102" s="38"/>
      <c r="F102" s="194" t="s">
        <v>158</v>
      </c>
      <c r="G102" s="38"/>
      <c r="H102" s="38"/>
      <c r="I102" s="190"/>
      <c r="J102" s="38"/>
      <c r="K102" s="38"/>
      <c r="L102" s="41"/>
      <c r="M102" s="191"/>
      <c r="N102" s="192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135</v>
      </c>
      <c r="AU102" s="19" t="s">
        <v>83</v>
      </c>
    </row>
    <row r="103" spans="1:65" s="2" customFormat="1" ht="126" x14ac:dyDescent="0.2">
      <c r="A103" s="36"/>
      <c r="B103" s="37"/>
      <c r="C103" s="38"/>
      <c r="D103" s="188" t="s">
        <v>137</v>
      </c>
      <c r="E103" s="38"/>
      <c r="F103" s="195" t="s">
        <v>159</v>
      </c>
      <c r="G103" s="38"/>
      <c r="H103" s="38"/>
      <c r="I103" s="190"/>
      <c r="J103" s="38"/>
      <c r="K103" s="38"/>
      <c r="L103" s="41"/>
      <c r="M103" s="207"/>
      <c r="N103" s="208"/>
      <c r="O103" s="209"/>
      <c r="P103" s="209"/>
      <c r="Q103" s="209"/>
      <c r="R103" s="209"/>
      <c r="S103" s="209"/>
      <c r="T103" s="210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137</v>
      </c>
      <c r="AU103" s="19" t="s">
        <v>83</v>
      </c>
    </row>
    <row r="104" spans="1:65" s="2" customFormat="1" ht="7" customHeight="1" x14ac:dyDescent="0.2">
      <c r="A104" s="36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41"/>
      <c r="M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</sheetData>
  <sheetProtection algorithmName="SHA-512" hashValue="8/twbdmgXblSDnODWYfHVoPSxIPgi4YfzO9+nJyByQpS9ymvUK7MF34GJYXlAd2xzXg27Q15IOcBRJmMgTN/MA==" saltValue="mcIzdz9+9fz066jeEtM4Va6uCxCJAtr2rHu+Zk2/i+sapBh+b5mO3Tr+lYhO1x7RJ8i1SKZr5lcuwHAkbcDyvg==" spinCount="100000" sheet="1" objects="1" scenarios="1" formatColumns="0" formatRows="0" autoFilter="0"/>
  <autoFilter ref="C82:K103" xr:uid="{00000000-0009-0000-0000-000001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100-000000000000}"/>
    <hyperlink ref="F93" r:id="rId2" xr:uid="{00000000-0004-0000-0100-000001000000}"/>
    <hyperlink ref="F97" r:id="rId3" xr:uid="{00000000-0004-0000-0100-000002000000}"/>
    <hyperlink ref="F102" r:id="rId4" xr:uid="{00000000-0004-0000-01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87"/>
  <sheetViews>
    <sheetView showGridLines="0" topLeftCell="A10" workbookViewId="0"/>
  </sheetViews>
  <sheetFormatPr defaultRowHeight="14.5" x14ac:dyDescent="0.2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19" t="s">
        <v>86</v>
      </c>
    </row>
    <row r="3" spans="1:46" s="1" customFormat="1" ht="7" customHeight="1" x14ac:dyDescent="0.2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83</v>
      </c>
    </row>
    <row r="4" spans="1:46" s="1" customFormat="1" ht="25" customHeight="1" x14ac:dyDescent="0.2">
      <c r="B4" s="22"/>
      <c r="D4" s="105" t="s">
        <v>101</v>
      </c>
      <c r="L4" s="22"/>
      <c r="M4" s="106" t="s">
        <v>10</v>
      </c>
      <c r="AT4" s="19" t="s">
        <v>4</v>
      </c>
    </row>
    <row r="5" spans="1:46" s="1" customFormat="1" ht="7" customHeight="1" x14ac:dyDescent="0.2">
      <c r="B5" s="22"/>
      <c r="L5" s="22"/>
    </row>
    <row r="6" spans="1:46" s="1" customFormat="1" ht="12" customHeight="1" x14ac:dyDescent="0.2">
      <c r="B6" s="22"/>
      <c r="D6" s="107" t="s">
        <v>16</v>
      </c>
      <c r="L6" s="22"/>
    </row>
    <row r="7" spans="1:46" s="1" customFormat="1" ht="16.5" customHeight="1" x14ac:dyDescent="0.2">
      <c r="B7" s="22"/>
      <c r="E7" s="373" t="str">
        <f>'Rekapitulace stavby'!K6</f>
        <v>Oplocení areálu KKN Cheb</v>
      </c>
      <c r="F7" s="374"/>
      <c r="G7" s="374"/>
      <c r="H7" s="374"/>
      <c r="L7" s="22"/>
    </row>
    <row r="8" spans="1:46" s="2" customFormat="1" ht="12" customHeight="1" x14ac:dyDescent="0.2">
      <c r="A8" s="36"/>
      <c r="B8" s="41"/>
      <c r="C8" s="36"/>
      <c r="D8" s="107" t="s">
        <v>102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75" t="s">
        <v>160</v>
      </c>
      <c r="F9" s="376"/>
      <c r="G9" s="376"/>
      <c r="H9" s="37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21. 8. 2024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 x14ac:dyDescent="0.2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77" t="str">
        <f>'Rekapitulace stavby'!E14</f>
        <v>Vyplň údaj</v>
      </c>
      <c r="F18" s="378"/>
      <c r="G18" s="378"/>
      <c r="H18" s="378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9" t="s">
        <v>32</v>
      </c>
      <c r="F21" s="36"/>
      <c r="G21" s="36"/>
      <c r="H21" s="36"/>
      <c r="I21" s="107" t="s">
        <v>28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">
        <v>35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9" t="s">
        <v>36</v>
      </c>
      <c r="F24" s="36"/>
      <c r="G24" s="36"/>
      <c r="H24" s="36"/>
      <c r="I24" s="107" t="s">
        <v>28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7" t="s">
        <v>37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 x14ac:dyDescent="0.2">
      <c r="A27" s="111"/>
      <c r="B27" s="112"/>
      <c r="C27" s="111"/>
      <c r="D27" s="111"/>
      <c r="E27" s="379" t="s">
        <v>19</v>
      </c>
      <c r="F27" s="379"/>
      <c r="G27" s="379"/>
      <c r="H27" s="37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 x14ac:dyDescent="0.2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 x14ac:dyDescent="0.2">
      <c r="A30" s="36"/>
      <c r="B30" s="41"/>
      <c r="C30" s="36"/>
      <c r="D30" s="115" t="s">
        <v>39</v>
      </c>
      <c r="E30" s="36"/>
      <c r="F30" s="36"/>
      <c r="G30" s="36"/>
      <c r="H30" s="36"/>
      <c r="I30" s="36"/>
      <c r="J30" s="116">
        <f>ROUND(J86,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 x14ac:dyDescent="0.2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 x14ac:dyDescent="0.2">
      <c r="A32" s="36"/>
      <c r="B32" s="41"/>
      <c r="C32" s="36"/>
      <c r="D32" s="36"/>
      <c r="E32" s="36"/>
      <c r="F32" s="117" t="s">
        <v>41</v>
      </c>
      <c r="G32" s="36"/>
      <c r="H32" s="36"/>
      <c r="I32" s="117" t="s">
        <v>40</v>
      </c>
      <c r="J32" s="117" t="s">
        <v>42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 x14ac:dyDescent="0.2">
      <c r="A33" s="36"/>
      <c r="B33" s="41"/>
      <c r="C33" s="36"/>
      <c r="D33" s="118" t="s">
        <v>43</v>
      </c>
      <c r="E33" s="107" t="s">
        <v>44</v>
      </c>
      <c r="F33" s="119">
        <f>ROUND((SUM(BE86:BE286)),  2)</f>
        <v>0</v>
      </c>
      <c r="G33" s="36"/>
      <c r="H33" s="36"/>
      <c r="I33" s="120">
        <v>0.21</v>
      </c>
      <c r="J33" s="119">
        <f>ROUND(((SUM(BE86:BE286))*I33),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 x14ac:dyDescent="0.2">
      <c r="A34" s="36"/>
      <c r="B34" s="41"/>
      <c r="C34" s="36"/>
      <c r="D34" s="36"/>
      <c r="E34" s="107" t="s">
        <v>45</v>
      </c>
      <c r="F34" s="119">
        <f>ROUND((SUM(BF86:BF286)),  2)</f>
        <v>0</v>
      </c>
      <c r="G34" s="36"/>
      <c r="H34" s="36"/>
      <c r="I34" s="120">
        <v>0.12</v>
      </c>
      <c r="J34" s="119">
        <f>ROUND(((SUM(BF86:BF286))*I34),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 x14ac:dyDescent="0.2">
      <c r="A35" s="36"/>
      <c r="B35" s="41"/>
      <c r="C35" s="36"/>
      <c r="D35" s="36"/>
      <c r="E35" s="107" t="s">
        <v>46</v>
      </c>
      <c r="F35" s="119">
        <f>ROUND((SUM(BG86:BG286)),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 x14ac:dyDescent="0.2">
      <c r="A36" s="36"/>
      <c r="B36" s="41"/>
      <c r="C36" s="36"/>
      <c r="D36" s="36"/>
      <c r="E36" s="107" t="s">
        <v>47</v>
      </c>
      <c r="F36" s="119">
        <f>ROUND((SUM(BH86:BH286)),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 x14ac:dyDescent="0.2">
      <c r="A37" s="36"/>
      <c r="B37" s="41"/>
      <c r="C37" s="36"/>
      <c r="D37" s="36"/>
      <c r="E37" s="107" t="s">
        <v>48</v>
      </c>
      <c r="F37" s="119">
        <f>ROUND((SUM(BI86:BI286)),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 x14ac:dyDescent="0.2">
      <c r="A39" s="36"/>
      <c r="B39" s="41"/>
      <c r="C39" s="121"/>
      <c r="D39" s="122" t="s">
        <v>49</v>
      </c>
      <c r="E39" s="123"/>
      <c r="F39" s="123"/>
      <c r="G39" s="124" t="s">
        <v>50</v>
      </c>
      <c r="H39" s="125" t="s">
        <v>51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 x14ac:dyDescent="0.2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 x14ac:dyDescent="0.2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 x14ac:dyDescent="0.2">
      <c r="A45" s="36"/>
      <c r="B45" s="37"/>
      <c r="C45" s="25" t="s">
        <v>104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80" t="str">
        <f>E7</f>
        <v>Oplocení areálu KKN Cheb</v>
      </c>
      <c r="F48" s="381"/>
      <c r="G48" s="381"/>
      <c r="H48" s="38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1" t="s">
        <v>102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33" t="str">
        <f>E9</f>
        <v>SO-01 - Oplocení poplast. pletivo + podhrab desky</v>
      </c>
      <c r="F50" s="382"/>
      <c r="G50" s="382"/>
      <c r="H50" s="38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1" t="s">
        <v>21</v>
      </c>
      <c r="D52" s="38"/>
      <c r="E52" s="38"/>
      <c r="F52" s="29" t="str">
        <f>F12</f>
        <v>Cheb</v>
      </c>
      <c r="G52" s="38"/>
      <c r="H52" s="38"/>
      <c r="I52" s="31" t="s">
        <v>23</v>
      </c>
      <c r="J52" s="61" t="str">
        <f>IF(J12="","",J12)</f>
        <v>21. 8. 2024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 x14ac:dyDescent="0.2">
      <c r="A54" s="36"/>
      <c r="B54" s="37"/>
      <c r="C54" s="31" t="s">
        <v>25</v>
      </c>
      <c r="D54" s="38"/>
      <c r="E54" s="38"/>
      <c r="F54" s="29" t="str">
        <f>E15</f>
        <v>Karlovarská krajská nemocnice a.s., Nemocnice Cheb</v>
      </c>
      <c r="G54" s="38"/>
      <c r="H54" s="38"/>
      <c r="I54" s="31" t="s">
        <v>31</v>
      </c>
      <c r="J54" s="34" t="str">
        <f>E21</f>
        <v>PK Beránek &amp; Hradil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 x14ac:dyDescent="0.2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>Jakub Vilingr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2" t="s">
        <v>105</v>
      </c>
      <c r="D57" s="133"/>
      <c r="E57" s="133"/>
      <c r="F57" s="133"/>
      <c r="G57" s="133"/>
      <c r="H57" s="133"/>
      <c r="I57" s="133"/>
      <c r="J57" s="134" t="s">
        <v>106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 x14ac:dyDescent="0.2">
      <c r="A59" s="36"/>
      <c r="B59" s="37"/>
      <c r="C59" s="135" t="s">
        <v>71</v>
      </c>
      <c r="D59" s="38"/>
      <c r="E59" s="38"/>
      <c r="F59" s="38"/>
      <c r="G59" s="38"/>
      <c r="H59" s="38"/>
      <c r="I59" s="38"/>
      <c r="J59" s="79">
        <f>J86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5" customHeight="1" x14ac:dyDescent="0.2">
      <c r="B60" s="136"/>
      <c r="C60" s="137"/>
      <c r="D60" s="138" t="s">
        <v>161</v>
      </c>
      <c r="E60" s="139"/>
      <c r="F60" s="139"/>
      <c r="G60" s="139"/>
      <c r="H60" s="139"/>
      <c r="I60" s="139"/>
      <c r="J60" s="140">
        <f>J87</f>
        <v>0</v>
      </c>
      <c r="K60" s="137"/>
      <c r="L60" s="141"/>
    </row>
    <row r="61" spans="1:47" s="10" customFormat="1" ht="19.899999999999999" customHeight="1" x14ac:dyDescent="0.2">
      <c r="B61" s="142"/>
      <c r="C61" s="143"/>
      <c r="D61" s="144" t="s">
        <v>162</v>
      </c>
      <c r="E61" s="145"/>
      <c r="F61" s="145"/>
      <c r="G61" s="145"/>
      <c r="H61" s="145"/>
      <c r="I61" s="145"/>
      <c r="J61" s="146">
        <f>J88</f>
        <v>0</v>
      </c>
      <c r="K61" s="143"/>
      <c r="L61" s="147"/>
    </row>
    <row r="62" spans="1:47" s="10" customFormat="1" ht="19.899999999999999" customHeight="1" x14ac:dyDescent="0.2">
      <c r="B62" s="142"/>
      <c r="C62" s="143"/>
      <c r="D62" s="144" t="s">
        <v>163</v>
      </c>
      <c r="E62" s="145"/>
      <c r="F62" s="145"/>
      <c r="G62" s="145"/>
      <c r="H62" s="145"/>
      <c r="I62" s="145"/>
      <c r="J62" s="146">
        <f>J171</f>
        <v>0</v>
      </c>
      <c r="K62" s="143"/>
      <c r="L62" s="147"/>
    </row>
    <row r="63" spans="1:47" s="10" customFormat="1" ht="19.899999999999999" customHeight="1" x14ac:dyDescent="0.2">
      <c r="B63" s="142"/>
      <c r="C63" s="143"/>
      <c r="D63" s="144" t="s">
        <v>164</v>
      </c>
      <c r="E63" s="145"/>
      <c r="F63" s="145"/>
      <c r="G63" s="145"/>
      <c r="H63" s="145"/>
      <c r="I63" s="145"/>
      <c r="J63" s="146">
        <f>J245</f>
        <v>0</v>
      </c>
      <c r="K63" s="143"/>
      <c r="L63" s="147"/>
    </row>
    <row r="64" spans="1:47" s="10" customFormat="1" ht="19.899999999999999" customHeight="1" x14ac:dyDescent="0.2">
      <c r="B64" s="142"/>
      <c r="C64" s="143"/>
      <c r="D64" s="144" t="s">
        <v>165</v>
      </c>
      <c r="E64" s="145"/>
      <c r="F64" s="145"/>
      <c r="G64" s="145"/>
      <c r="H64" s="145"/>
      <c r="I64" s="145"/>
      <c r="J64" s="146">
        <f>J259</f>
        <v>0</v>
      </c>
      <c r="K64" s="143"/>
      <c r="L64" s="147"/>
    </row>
    <row r="65" spans="1:31" s="10" customFormat="1" ht="19.899999999999999" customHeight="1" x14ac:dyDescent="0.2">
      <c r="B65" s="142"/>
      <c r="C65" s="143"/>
      <c r="D65" s="144" t="s">
        <v>166</v>
      </c>
      <c r="E65" s="145"/>
      <c r="F65" s="145"/>
      <c r="G65" s="145"/>
      <c r="H65" s="145"/>
      <c r="I65" s="145"/>
      <c r="J65" s="146">
        <f>J273</f>
        <v>0</v>
      </c>
      <c r="K65" s="143"/>
      <c r="L65" s="147"/>
    </row>
    <row r="66" spans="1:31" s="9" customFormat="1" ht="25" customHeight="1" x14ac:dyDescent="0.2">
      <c r="B66" s="136"/>
      <c r="C66" s="137"/>
      <c r="D66" s="138" t="s">
        <v>167</v>
      </c>
      <c r="E66" s="139"/>
      <c r="F66" s="139"/>
      <c r="G66" s="139"/>
      <c r="H66" s="139"/>
      <c r="I66" s="139"/>
      <c r="J66" s="140">
        <f>J280</f>
        <v>0</v>
      </c>
      <c r="K66" s="137"/>
      <c r="L66" s="141"/>
    </row>
    <row r="67" spans="1:31" s="2" customFormat="1" ht="21.75" customHeight="1" x14ac:dyDescent="0.2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7" customHeight="1" x14ac:dyDescent="0.2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pans="1:31" s="2" customFormat="1" ht="7" customHeight="1" x14ac:dyDescent="0.2">
      <c r="A72" s="36"/>
      <c r="B72" s="51"/>
      <c r="C72" s="52"/>
      <c r="D72" s="52"/>
      <c r="E72" s="52"/>
      <c r="F72" s="52"/>
      <c r="G72" s="52"/>
      <c r="H72" s="52"/>
      <c r="I72" s="52"/>
      <c r="J72" s="52"/>
      <c r="K72" s="52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25" customHeight="1" x14ac:dyDescent="0.2">
      <c r="A73" s="36"/>
      <c r="B73" s="37"/>
      <c r="C73" s="25" t="s">
        <v>111</v>
      </c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7" customHeight="1" x14ac:dyDescent="0.2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 x14ac:dyDescent="0.2">
      <c r="A75" s="36"/>
      <c r="B75" s="37"/>
      <c r="C75" s="31" t="s">
        <v>16</v>
      </c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 x14ac:dyDescent="0.2">
      <c r="A76" s="36"/>
      <c r="B76" s="37"/>
      <c r="C76" s="38"/>
      <c r="D76" s="38"/>
      <c r="E76" s="380" t="str">
        <f>E7</f>
        <v>Oplocení areálu KKN Cheb</v>
      </c>
      <c r="F76" s="381"/>
      <c r="G76" s="381"/>
      <c r="H76" s="381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 x14ac:dyDescent="0.2">
      <c r="A77" s="36"/>
      <c r="B77" s="37"/>
      <c r="C77" s="31" t="s">
        <v>102</v>
      </c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 x14ac:dyDescent="0.2">
      <c r="A78" s="36"/>
      <c r="B78" s="37"/>
      <c r="C78" s="38"/>
      <c r="D78" s="38"/>
      <c r="E78" s="333" t="str">
        <f>E9</f>
        <v>SO-01 - Oplocení poplast. pletivo + podhrab desky</v>
      </c>
      <c r="F78" s="382"/>
      <c r="G78" s="382"/>
      <c r="H78" s="382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7" customHeight="1" x14ac:dyDescent="0.2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 x14ac:dyDescent="0.2">
      <c r="A80" s="36"/>
      <c r="B80" s="37"/>
      <c r="C80" s="31" t="s">
        <v>21</v>
      </c>
      <c r="D80" s="38"/>
      <c r="E80" s="38"/>
      <c r="F80" s="29" t="str">
        <f>F12</f>
        <v>Cheb</v>
      </c>
      <c r="G80" s="38"/>
      <c r="H80" s="38"/>
      <c r="I80" s="31" t="s">
        <v>23</v>
      </c>
      <c r="J80" s="61" t="str">
        <f>IF(J12="","",J12)</f>
        <v>21. 8. 2024</v>
      </c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7" customHeight="1" x14ac:dyDescent="0.2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15" customHeight="1" x14ac:dyDescent="0.2">
      <c r="A82" s="36"/>
      <c r="B82" s="37"/>
      <c r="C82" s="31" t="s">
        <v>25</v>
      </c>
      <c r="D82" s="38"/>
      <c r="E82" s="38"/>
      <c r="F82" s="29" t="str">
        <f>E15</f>
        <v>Karlovarská krajská nemocnice a.s., Nemocnice Cheb</v>
      </c>
      <c r="G82" s="38"/>
      <c r="H82" s="38"/>
      <c r="I82" s="31" t="s">
        <v>31</v>
      </c>
      <c r="J82" s="34" t="str">
        <f>E21</f>
        <v>PK Beránek &amp; Hradil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15" customHeight="1" x14ac:dyDescent="0.2">
      <c r="A83" s="36"/>
      <c r="B83" s="37"/>
      <c r="C83" s="31" t="s">
        <v>29</v>
      </c>
      <c r="D83" s="38"/>
      <c r="E83" s="38"/>
      <c r="F83" s="29" t="str">
        <f>IF(E18="","",E18)</f>
        <v>Vyplň údaj</v>
      </c>
      <c r="G83" s="38"/>
      <c r="H83" s="38"/>
      <c r="I83" s="31" t="s">
        <v>34</v>
      </c>
      <c r="J83" s="34" t="str">
        <f>E24</f>
        <v>Jakub Vilingr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0.25" customHeight="1" x14ac:dyDescent="0.2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11" customFormat="1" ht="29.25" customHeight="1" x14ac:dyDescent="0.2">
      <c r="A85" s="148"/>
      <c r="B85" s="149"/>
      <c r="C85" s="150" t="s">
        <v>112</v>
      </c>
      <c r="D85" s="151" t="s">
        <v>58</v>
      </c>
      <c r="E85" s="151" t="s">
        <v>54</v>
      </c>
      <c r="F85" s="151" t="s">
        <v>55</v>
      </c>
      <c r="G85" s="151" t="s">
        <v>113</v>
      </c>
      <c r="H85" s="151" t="s">
        <v>114</v>
      </c>
      <c r="I85" s="151" t="s">
        <v>115</v>
      </c>
      <c r="J85" s="151" t="s">
        <v>106</v>
      </c>
      <c r="K85" s="152" t="s">
        <v>116</v>
      </c>
      <c r="L85" s="153"/>
      <c r="M85" s="70" t="s">
        <v>19</v>
      </c>
      <c r="N85" s="71" t="s">
        <v>43</v>
      </c>
      <c r="O85" s="71" t="s">
        <v>117</v>
      </c>
      <c r="P85" s="71" t="s">
        <v>118</v>
      </c>
      <c r="Q85" s="71" t="s">
        <v>119</v>
      </c>
      <c r="R85" s="71" t="s">
        <v>120</v>
      </c>
      <c r="S85" s="71" t="s">
        <v>121</v>
      </c>
      <c r="T85" s="72" t="s">
        <v>122</v>
      </c>
      <c r="U85" s="148"/>
      <c r="V85" s="148"/>
      <c r="W85" s="148"/>
      <c r="X85" s="148"/>
      <c r="Y85" s="148"/>
      <c r="Z85" s="148"/>
      <c r="AA85" s="148"/>
      <c r="AB85" s="148"/>
      <c r="AC85" s="148"/>
      <c r="AD85" s="148"/>
      <c r="AE85" s="148"/>
    </row>
    <row r="86" spans="1:65" s="2" customFormat="1" ht="22.75" customHeight="1" x14ac:dyDescent="0.35">
      <c r="A86" s="36"/>
      <c r="B86" s="37"/>
      <c r="C86" s="77" t="s">
        <v>123</v>
      </c>
      <c r="D86" s="38"/>
      <c r="E86" s="38"/>
      <c r="F86" s="38"/>
      <c r="G86" s="38"/>
      <c r="H86" s="38"/>
      <c r="I86" s="38"/>
      <c r="J86" s="154">
        <f>BK86</f>
        <v>0</v>
      </c>
      <c r="K86" s="38"/>
      <c r="L86" s="41"/>
      <c r="M86" s="73"/>
      <c r="N86" s="155"/>
      <c r="O86" s="74"/>
      <c r="P86" s="156">
        <f>P87+P280</f>
        <v>0</v>
      </c>
      <c r="Q86" s="74"/>
      <c r="R86" s="156">
        <f>R87+R280</f>
        <v>33.26670215</v>
      </c>
      <c r="S86" s="74"/>
      <c r="T86" s="157">
        <f>T87+T280</f>
        <v>12.584792999999999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72</v>
      </c>
      <c r="AU86" s="19" t="s">
        <v>107</v>
      </c>
      <c r="BK86" s="158">
        <f>BK87+BK280</f>
        <v>0</v>
      </c>
    </row>
    <row r="87" spans="1:65" s="12" customFormat="1" ht="25.9" customHeight="1" x14ac:dyDescent="0.35">
      <c r="B87" s="159"/>
      <c r="C87" s="160"/>
      <c r="D87" s="161" t="s">
        <v>72</v>
      </c>
      <c r="E87" s="162" t="s">
        <v>168</v>
      </c>
      <c r="F87" s="162" t="s">
        <v>169</v>
      </c>
      <c r="G87" s="160"/>
      <c r="H87" s="160"/>
      <c r="I87" s="163"/>
      <c r="J87" s="164">
        <f>BK87</f>
        <v>0</v>
      </c>
      <c r="K87" s="160"/>
      <c r="L87" s="165"/>
      <c r="M87" s="166"/>
      <c r="N87" s="167"/>
      <c r="O87" s="167"/>
      <c r="P87" s="168">
        <f>P88+P171+P245+P259+P273</f>
        <v>0</v>
      </c>
      <c r="Q87" s="167"/>
      <c r="R87" s="168">
        <f>R88+R171+R245+R259+R273</f>
        <v>33.26670215</v>
      </c>
      <c r="S87" s="167"/>
      <c r="T87" s="169">
        <f>T88+T171+T245+T259+T273</f>
        <v>12.584792999999999</v>
      </c>
      <c r="AR87" s="170" t="s">
        <v>81</v>
      </c>
      <c r="AT87" s="171" t="s">
        <v>72</v>
      </c>
      <c r="AU87" s="171" t="s">
        <v>73</v>
      </c>
      <c r="AY87" s="170" t="s">
        <v>125</v>
      </c>
      <c r="BK87" s="172">
        <f>BK88+BK171+BK245+BK259+BK273</f>
        <v>0</v>
      </c>
    </row>
    <row r="88" spans="1:65" s="12" customFormat="1" ht="22.75" customHeight="1" x14ac:dyDescent="0.25">
      <c r="B88" s="159"/>
      <c r="C88" s="160"/>
      <c r="D88" s="161" t="s">
        <v>72</v>
      </c>
      <c r="E88" s="173" t="s">
        <v>81</v>
      </c>
      <c r="F88" s="173" t="s">
        <v>170</v>
      </c>
      <c r="G88" s="160"/>
      <c r="H88" s="160"/>
      <c r="I88" s="163"/>
      <c r="J88" s="174">
        <f>BK88</f>
        <v>0</v>
      </c>
      <c r="K88" s="160"/>
      <c r="L88" s="165"/>
      <c r="M88" s="166"/>
      <c r="N88" s="167"/>
      <c r="O88" s="167"/>
      <c r="P88" s="168">
        <f>SUM(P89:P170)</f>
        <v>0</v>
      </c>
      <c r="Q88" s="167"/>
      <c r="R88" s="168">
        <f>SUM(R89:R170)</f>
        <v>0</v>
      </c>
      <c r="S88" s="167"/>
      <c r="T88" s="169">
        <f>SUM(T89:T170)</f>
        <v>0</v>
      </c>
      <c r="AR88" s="170" t="s">
        <v>81</v>
      </c>
      <c r="AT88" s="171" t="s">
        <v>72</v>
      </c>
      <c r="AU88" s="171" t="s">
        <v>81</v>
      </c>
      <c r="AY88" s="170" t="s">
        <v>125</v>
      </c>
      <c r="BK88" s="172">
        <f>SUM(BK89:BK170)</f>
        <v>0</v>
      </c>
    </row>
    <row r="89" spans="1:65" s="2" customFormat="1" ht="24.15" customHeight="1" x14ac:dyDescent="0.2">
      <c r="A89" s="36"/>
      <c r="B89" s="37"/>
      <c r="C89" s="175" t="s">
        <v>81</v>
      </c>
      <c r="D89" s="175" t="s">
        <v>128</v>
      </c>
      <c r="E89" s="176" t="s">
        <v>171</v>
      </c>
      <c r="F89" s="177" t="s">
        <v>172</v>
      </c>
      <c r="G89" s="178" t="s">
        <v>173</v>
      </c>
      <c r="H89" s="179">
        <v>110.4</v>
      </c>
      <c r="I89" s="180"/>
      <c r="J89" s="181">
        <f>ROUND(I89*H89,2)</f>
        <v>0</v>
      </c>
      <c r="K89" s="177" t="s">
        <v>131</v>
      </c>
      <c r="L89" s="41"/>
      <c r="M89" s="182" t="s">
        <v>19</v>
      </c>
      <c r="N89" s="183" t="s">
        <v>44</v>
      </c>
      <c r="O89" s="66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155</v>
      </c>
      <c r="AT89" s="186" t="s">
        <v>128</v>
      </c>
      <c r="AU89" s="186" t="s">
        <v>83</v>
      </c>
      <c r="AY89" s="19" t="s">
        <v>125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9" t="s">
        <v>81</v>
      </c>
      <c r="BK89" s="187">
        <f>ROUND(I89*H89,2)</f>
        <v>0</v>
      </c>
      <c r="BL89" s="19" t="s">
        <v>155</v>
      </c>
      <c r="BM89" s="186" t="s">
        <v>174</v>
      </c>
    </row>
    <row r="90" spans="1:65" s="2" customFormat="1" ht="10" x14ac:dyDescent="0.2">
      <c r="A90" s="36"/>
      <c r="B90" s="37"/>
      <c r="C90" s="38"/>
      <c r="D90" s="188" t="s">
        <v>134</v>
      </c>
      <c r="E90" s="38"/>
      <c r="F90" s="189" t="s">
        <v>175</v>
      </c>
      <c r="G90" s="38"/>
      <c r="H90" s="38"/>
      <c r="I90" s="190"/>
      <c r="J90" s="38"/>
      <c r="K90" s="38"/>
      <c r="L90" s="41"/>
      <c r="M90" s="191"/>
      <c r="N90" s="192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134</v>
      </c>
      <c r="AU90" s="19" t="s">
        <v>83</v>
      </c>
    </row>
    <row r="91" spans="1:65" s="2" customFormat="1" ht="10" x14ac:dyDescent="0.2">
      <c r="A91" s="36"/>
      <c r="B91" s="37"/>
      <c r="C91" s="38"/>
      <c r="D91" s="193" t="s">
        <v>135</v>
      </c>
      <c r="E91" s="38"/>
      <c r="F91" s="194" t="s">
        <v>176</v>
      </c>
      <c r="G91" s="38"/>
      <c r="H91" s="38"/>
      <c r="I91" s="190"/>
      <c r="J91" s="38"/>
      <c r="K91" s="38"/>
      <c r="L91" s="41"/>
      <c r="M91" s="191"/>
      <c r="N91" s="192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135</v>
      </c>
      <c r="AU91" s="19" t="s">
        <v>83</v>
      </c>
    </row>
    <row r="92" spans="1:65" s="14" customFormat="1" ht="10" x14ac:dyDescent="0.2">
      <c r="B92" s="211"/>
      <c r="C92" s="212"/>
      <c r="D92" s="188" t="s">
        <v>151</v>
      </c>
      <c r="E92" s="213" t="s">
        <v>19</v>
      </c>
      <c r="F92" s="214" t="s">
        <v>177</v>
      </c>
      <c r="G92" s="212"/>
      <c r="H92" s="213" t="s">
        <v>19</v>
      </c>
      <c r="I92" s="215"/>
      <c r="J92" s="212"/>
      <c r="K92" s="212"/>
      <c r="L92" s="216"/>
      <c r="M92" s="217"/>
      <c r="N92" s="218"/>
      <c r="O92" s="218"/>
      <c r="P92" s="218"/>
      <c r="Q92" s="218"/>
      <c r="R92" s="218"/>
      <c r="S92" s="218"/>
      <c r="T92" s="219"/>
      <c r="AT92" s="220" t="s">
        <v>151</v>
      </c>
      <c r="AU92" s="220" t="s">
        <v>83</v>
      </c>
      <c r="AV92" s="14" t="s">
        <v>81</v>
      </c>
      <c r="AW92" s="14" t="s">
        <v>33</v>
      </c>
      <c r="AX92" s="14" t="s">
        <v>73</v>
      </c>
      <c r="AY92" s="220" t="s">
        <v>125</v>
      </c>
    </row>
    <row r="93" spans="1:65" s="14" customFormat="1" ht="10" x14ac:dyDescent="0.2">
      <c r="B93" s="211"/>
      <c r="C93" s="212"/>
      <c r="D93" s="188" t="s">
        <v>151</v>
      </c>
      <c r="E93" s="213" t="s">
        <v>19</v>
      </c>
      <c r="F93" s="214" t="s">
        <v>178</v>
      </c>
      <c r="G93" s="212"/>
      <c r="H93" s="213" t="s">
        <v>19</v>
      </c>
      <c r="I93" s="215"/>
      <c r="J93" s="212"/>
      <c r="K93" s="212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151</v>
      </c>
      <c r="AU93" s="220" t="s">
        <v>83</v>
      </c>
      <c r="AV93" s="14" t="s">
        <v>81</v>
      </c>
      <c r="AW93" s="14" t="s">
        <v>33</v>
      </c>
      <c r="AX93" s="14" t="s">
        <v>73</v>
      </c>
      <c r="AY93" s="220" t="s">
        <v>125</v>
      </c>
    </row>
    <row r="94" spans="1:65" s="14" customFormat="1" ht="10" x14ac:dyDescent="0.2">
      <c r="B94" s="211"/>
      <c r="C94" s="212"/>
      <c r="D94" s="188" t="s">
        <v>151</v>
      </c>
      <c r="E94" s="213" t="s">
        <v>19</v>
      </c>
      <c r="F94" s="214" t="s">
        <v>179</v>
      </c>
      <c r="G94" s="212"/>
      <c r="H94" s="213" t="s">
        <v>19</v>
      </c>
      <c r="I94" s="215"/>
      <c r="J94" s="212"/>
      <c r="K94" s="212"/>
      <c r="L94" s="216"/>
      <c r="M94" s="217"/>
      <c r="N94" s="218"/>
      <c r="O94" s="218"/>
      <c r="P94" s="218"/>
      <c r="Q94" s="218"/>
      <c r="R94" s="218"/>
      <c r="S94" s="218"/>
      <c r="T94" s="219"/>
      <c r="AT94" s="220" t="s">
        <v>151</v>
      </c>
      <c r="AU94" s="220" t="s">
        <v>83</v>
      </c>
      <c r="AV94" s="14" t="s">
        <v>81</v>
      </c>
      <c r="AW94" s="14" t="s">
        <v>33</v>
      </c>
      <c r="AX94" s="14" t="s">
        <v>73</v>
      </c>
      <c r="AY94" s="220" t="s">
        <v>125</v>
      </c>
    </row>
    <row r="95" spans="1:65" s="13" customFormat="1" ht="10" x14ac:dyDescent="0.2">
      <c r="B95" s="196"/>
      <c r="C95" s="197"/>
      <c r="D95" s="188" t="s">
        <v>151</v>
      </c>
      <c r="E95" s="198" t="s">
        <v>19</v>
      </c>
      <c r="F95" s="199" t="s">
        <v>180</v>
      </c>
      <c r="G95" s="197"/>
      <c r="H95" s="200">
        <v>3.2</v>
      </c>
      <c r="I95" s="201"/>
      <c r="J95" s="197"/>
      <c r="K95" s="197"/>
      <c r="L95" s="202"/>
      <c r="M95" s="203"/>
      <c r="N95" s="204"/>
      <c r="O95" s="204"/>
      <c r="P95" s="204"/>
      <c r="Q95" s="204"/>
      <c r="R95" s="204"/>
      <c r="S95" s="204"/>
      <c r="T95" s="205"/>
      <c r="AT95" s="206" t="s">
        <v>151</v>
      </c>
      <c r="AU95" s="206" t="s">
        <v>83</v>
      </c>
      <c r="AV95" s="13" t="s">
        <v>83</v>
      </c>
      <c r="AW95" s="13" t="s">
        <v>33</v>
      </c>
      <c r="AX95" s="13" t="s">
        <v>73</v>
      </c>
      <c r="AY95" s="206" t="s">
        <v>125</v>
      </c>
    </row>
    <row r="96" spans="1:65" s="13" customFormat="1" ht="10" x14ac:dyDescent="0.2">
      <c r="B96" s="196"/>
      <c r="C96" s="197"/>
      <c r="D96" s="188" t="s">
        <v>151</v>
      </c>
      <c r="E96" s="198" t="s">
        <v>19</v>
      </c>
      <c r="F96" s="199" t="s">
        <v>181</v>
      </c>
      <c r="G96" s="197"/>
      <c r="H96" s="200">
        <v>1.6</v>
      </c>
      <c r="I96" s="201"/>
      <c r="J96" s="197"/>
      <c r="K96" s="197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151</v>
      </c>
      <c r="AU96" s="206" t="s">
        <v>83</v>
      </c>
      <c r="AV96" s="13" t="s">
        <v>83</v>
      </c>
      <c r="AW96" s="13" t="s">
        <v>33</v>
      </c>
      <c r="AX96" s="13" t="s">
        <v>73</v>
      </c>
      <c r="AY96" s="206" t="s">
        <v>125</v>
      </c>
    </row>
    <row r="97" spans="2:51" s="14" customFormat="1" ht="10" x14ac:dyDescent="0.2">
      <c r="B97" s="211"/>
      <c r="C97" s="212"/>
      <c r="D97" s="188" t="s">
        <v>151</v>
      </c>
      <c r="E97" s="213" t="s">
        <v>19</v>
      </c>
      <c r="F97" s="214" t="s">
        <v>182</v>
      </c>
      <c r="G97" s="212"/>
      <c r="H97" s="213" t="s">
        <v>19</v>
      </c>
      <c r="I97" s="215"/>
      <c r="J97" s="212"/>
      <c r="K97" s="212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151</v>
      </c>
      <c r="AU97" s="220" t="s">
        <v>83</v>
      </c>
      <c r="AV97" s="14" t="s">
        <v>81</v>
      </c>
      <c r="AW97" s="14" t="s">
        <v>33</v>
      </c>
      <c r="AX97" s="14" t="s">
        <v>73</v>
      </c>
      <c r="AY97" s="220" t="s">
        <v>125</v>
      </c>
    </row>
    <row r="98" spans="2:51" s="13" customFormat="1" ht="10" x14ac:dyDescent="0.2">
      <c r="B98" s="196"/>
      <c r="C98" s="197"/>
      <c r="D98" s="188" t="s">
        <v>151</v>
      </c>
      <c r="E98" s="198" t="s">
        <v>19</v>
      </c>
      <c r="F98" s="199" t="s">
        <v>183</v>
      </c>
      <c r="G98" s="197"/>
      <c r="H98" s="200">
        <v>4.8</v>
      </c>
      <c r="I98" s="201"/>
      <c r="J98" s="197"/>
      <c r="K98" s="197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151</v>
      </c>
      <c r="AU98" s="206" t="s">
        <v>83</v>
      </c>
      <c r="AV98" s="13" t="s">
        <v>83</v>
      </c>
      <c r="AW98" s="13" t="s">
        <v>33</v>
      </c>
      <c r="AX98" s="13" t="s">
        <v>73</v>
      </c>
      <c r="AY98" s="206" t="s">
        <v>125</v>
      </c>
    </row>
    <row r="99" spans="2:51" s="13" customFormat="1" ht="10" x14ac:dyDescent="0.2">
      <c r="B99" s="196"/>
      <c r="C99" s="197"/>
      <c r="D99" s="188" t="s">
        <v>151</v>
      </c>
      <c r="E99" s="198" t="s">
        <v>19</v>
      </c>
      <c r="F99" s="199" t="s">
        <v>181</v>
      </c>
      <c r="G99" s="197"/>
      <c r="H99" s="200">
        <v>1.6</v>
      </c>
      <c r="I99" s="201"/>
      <c r="J99" s="197"/>
      <c r="K99" s="197"/>
      <c r="L99" s="202"/>
      <c r="M99" s="203"/>
      <c r="N99" s="204"/>
      <c r="O99" s="204"/>
      <c r="P99" s="204"/>
      <c r="Q99" s="204"/>
      <c r="R99" s="204"/>
      <c r="S99" s="204"/>
      <c r="T99" s="205"/>
      <c r="AT99" s="206" t="s">
        <v>151</v>
      </c>
      <c r="AU99" s="206" t="s">
        <v>83</v>
      </c>
      <c r="AV99" s="13" t="s">
        <v>83</v>
      </c>
      <c r="AW99" s="13" t="s">
        <v>33</v>
      </c>
      <c r="AX99" s="13" t="s">
        <v>73</v>
      </c>
      <c r="AY99" s="206" t="s">
        <v>125</v>
      </c>
    </row>
    <row r="100" spans="2:51" s="14" customFormat="1" ht="10" x14ac:dyDescent="0.2">
      <c r="B100" s="211"/>
      <c r="C100" s="212"/>
      <c r="D100" s="188" t="s">
        <v>151</v>
      </c>
      <c r="E100" s="213" t="s">
        <v>19</v>
      </c>
      <c r="F100" s="214" t="s">
        <v>184</v>
      </c>
      <c r="G100" s="212"/>
      <c r="H100" s="213" t="s">
        <v>19</v>
      </c>
      <c r="I100" s="215"/>
      <c r="J100" s="212"/>
      <c r="K100" s="212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151</v>
      </c>
      <c r="AU100" s="220" t="s">
        <v>83</v>
      </c>
      <c r="AV100" s="14" t="s">
        <v>81</v>
      </c>
      <c r="AW100" s="14" t="s">
        <v>33</v>
      </c>
      <c r="AX100" s="14" t="s">
        <v>73</v>
      </c>
      <c r="AY100" s="220" t="s">
        <v>125</v>
      </c>
    </row>
    <row r="101" spans="2:51" s="13" customFormat="1" ht="10" x14ac:dyDescent="0.2">
      <c r="B101" s="196"/>
      <c r="C101" s="197"/>
      <c r="D101" s="188" t="s">
        <v>151</v>
      </c>
      <c r="E101" s="198" t="s">
        <v>19</v>
      </c>
      <c r="F101" s="199" t="s">
        <v>185</v>
      </c>
      <c r="G101" s="197"/>
      <c r="H101" s="200">
        <v>1.6</v>
      </c>
      <c r="I101" s="201"/>
      <c r="J101" s="197"/>
      <c r="K101" s="197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151</v>
      </c>
      <c r="AU101" s="206" t="s">
        <v>83</v>
      </c>
      <c r="AV101" s="13" t="s">
        <v>83</v>
      </c>
      <c r="AW101" s="13" t="s">
        <v>33</v>
      </c>
      <c r="AX101" s="13" t="s">
        <v>73</v>
      </c>
      <c r="AY101" s="206" t="s">
        <v>125</v>
      </c>
    </row>
    <row r="102" spans="2:51" s="13" customFormat="1" ht="10" x14ac:dyDescent="0.2">
      <c r="B102" s="196"/>
      <c r="C102" s="197"/>
      <c r="D102" s="188" t="s">
        <v>151</v>
      </c>
      <c r="E102" s="198" t="s">
        <v>19</v>
      </c>
      <c r="F102" s="199" t="s">
        <v>186</v>
      </c>
      <c r="G102" s="197"/>
      <c r="H102" s="200">
        <v>0.8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151</v>
      </c>
      <c r="AU102" s="206" t="s">
        <v>83</v>
      </c>
      <c r="AV102" s="13" t="s">
        <v>83</v>
      </c>
      <c r="AW102" s="13" t="s">
        <v>33</v>
      </c>
      <c r="AX102" s="13" t="s">
        <v>73</v>
      </c>
      <c r="AY102" s="206" t="s">
        <v>125</v>
      </c>
    </row>
    <row r="103" spans="2:51" s="14" customFormat="1" ht="10" x14ac:dyDescent="0.2">
      <c r="B103" s="211"/>
      <c r="C103" s="212"/>
      <c r="D103" s="188" t="s">
        <v>151</v>
      </c>
      <c r="E103" s="213" t="s">
        <v>19</v>
      </c>
      <c r="F103" s="214" t="s">
        <v>187</v>
      </c>
      <c r="G103" s="212"/>
      <c r="H103" s="213" t="s">
        <v>19</v>
      </c>
      <c r="I103" s="215"/>
      <c r="J103" s="212"/>
      <c r="K103" s="212"/>
      <c r="L103" s="216"/>
      <c r="M103" s="217"/>
      <c r="N103" s="218"/>
      <c r="O103" s="218"/>
      <c r="P103" s="218"/>
      <c r="Q103" s="218"/>
      <c r="R103" s="218"/>
      <c r="S103" s="218"/>
      <c r="T103" s="219"/>
      <c r="AT103" s="220" t="s">
        <v>151</v>
      </c>
      <c r="AU103" s="220" t="s">
        <v>83</v>
      </c>
      <c r="AV103" s="14" t="s">
        <v>81</v>
      </c>
      <c r="AW103" s="14" t="s">
        <v>33</v>
      </c>
      <c r="AX103" s="14" t="s">
        <v>73</v>
      </c>
      <c r="AY103" s="220" t="s">
        <v>125</v>
      </c>
    </row>
    <row r="104" spans="2:51" s="13" customFormat="1" ht="10" x14ac:dyDescent="0.2">
      <c r="B104" s="196"/>
      <c r="C104" s="197"/>
      <c r="D104" s="188" t="s">
        <v>151</v>
      </c>
      <c r="E104" s="198" t="s">
        <v>19</v>
      </c>
      <c r="F104" s="199" t="s">
        <v>180</v>
      </c>
      <c r="G104" s="197"/>
      <c r="H104" s="200">
        <v>3.2</v>
      </c>
      <c r="I104" s="201"/>
      <c r="J104" s="197"/>
      <c r="K104" s="197"/>
      <c r="L104" s="202"/>
      <c r="M104" s="203"/>
      <c r="N104" s="204"/>
      <c r="O104" s="204"/>
      <c r="P104" s="204"/>
      <c r="Q104" s="204"/>
      <c r="R104" s="204"/>
      <c r="S104" s="204"/>
      <c r="T104" s="205"/>
      <c r="AT104" s="206" t="s">
        <v>151</v>
      </c>
      <c r="AU104" s="206" t="s">
        <v>83</v>
      </c>
      <c r="AV104" s="13" t="s">
        <v>83</v>
      </c>
      <c r="AW104" s="13" t="s">
        <v>33</v>
      </c>
      <c r="AX104" s="13" t="s">
        <v>73</v>
      </c>
      <c r="AY104" s="206" t="s">
        <v>125</v>
      </c>
    </row>
    <row r="105" spans="2:51" s="13" customFormat="1" ht="10" x14ac:dyDescent="0.2">
      <c r="B105" s="196"/>
      <c r="C105" s="197"/>
      <c r="D105" s="188" t="s">
        <v>151</v>
      </c>
      <c r="E105" s="198" t="s">
        <v>19</v>
      </c>
      <c r="F105" s="199" t="s">
        <v>181</v>
      </c>
      <c r="G105" s="197"/>
      <c r="H105" s="200">
        <v>1.6</v>
      </c>
      <c r="I105" s="201"/>
      <c r="J105" s="197"/>
      <c r="K105" s="197"/>
      <c r="L105" s="202"/>
      <c r="M105" s="203"/>
      <c r="N105" s="204"/>
      <c r="O105" s="204"/>
      <c r="P105" s="204"/>
      <c r="Q105" s="204"/>
      <c r="R105" s="204"/>
      <c r="S105" s="204"/>
      <c r="T105" s="205"/>
      <c r="AT105" s="206" t="s">
        <v>151</v>
      </c>
      <c r="AU105" s="206" t="s">
        <v>83</v>
      </c>
      <c r="AV105" s="13" t="s">
        <v>83</v>
      </c>
      <c r="AW105" s="13" t="s">
        <v>33</v>
      </c>
      <c r="AX105" s="13" t="s">
        <v>73</v>
      </c>
      <c r="AY105" s="206" t="s">
        <v>125</v>
      </c>
    </row>
    <row r="106" spans="2:51" s="14" customFormat="1" ht="10" x14ac:dyDescent="0.2">
      <c r="B106" s="211"/>
      <c r="C106" s="212"/>
      <c r="D106" s="188" t="s">
        <v>151</v>
      </c>
      <c r="E106" s="213" t="s">
        <v>19</v>
      </c>
      <c r="F106" s="214" t="s">
        <v>188</v>
      </c>
      <c r="G106" s="212"/>
      <c r="H106" s="213" t="s">
        <v>19</v>
      </c>
      <c r="I106" s="215"/>
      <c r="J106" s="212"/>
      <c r="K106" s="212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151</v>
      </c>
      <c r="AU106" s="220" t="s">
        <v>83</v>
      </c>
      <c r="AV106" s="14" t="s">
        <v>81</v>
      </c>
      <c r="AW106" s="14" t="s">
        <v>33</v>
      </c>
      <c r="AX106" s="14" t="s">
        <v>73</v>
      </c>
      <c r="AY106" s="220" t="s">
        <v>125</v>
      </c>
    </row>
    <row r="107" spans="2:51" s="14" customFormat="1" ht="10" x14ac:dyDescent="0.2">
      <c r="B107" s="211"/>
      <c r="C107" s="212"/>
      <c r="D107" s="188" t="s">
        <v>151</v>
      </c>
      <c r="E107" s="213" t="s">
        <v>19</v>
      </c>
      <c r="F107" s="214" t="s">
        <v>179</v>
      </c>
      <c r="G107" s="212"/>
      <c r="H107" s="213" t="s">
        <v>19</v>
      </c>
      <c r="I107" s="215"/>
      <c r="J107" s="212"/>
      <c r="K107" s="212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151</v>
      </c>
      <c r="AU107" s="220" t="s">
        <v>83</v>
      </c>
      <c r="AV107" s="14" t="s">
        <v>81</v>
      </c>
      <c r="AW107" s="14" t="s">
        <v>33</v>
      </c>
      <c r="AX107" s="14" t="s">
        <v>73</v>
      </c>
      <c r="AY107" s="220" t="s">
        <v>125</v>
      </c>
    </row>
    <row r="108" spans="2:51" s="13" customFormat="1" ht="10" x14ac:dyDescent="0.2">
      <c r="B108" s="196"/>
      <c r="C108" s="197"/>
      <c r="D108" s="188" t="s">
        <v>151</v>
      </c>
      <c r="E108" s="198" t="s">
        <v>19</v>
      </c>
      <c r="F108" s="199" t="s">
        <v>189</v>
      </c>
      <c r="G108" s="197"/>
      <c r="H108" s="200">
        <v>18.399999999999999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151</v>
      </c>
      <c r="AU108" s="206" t="s">
        <v>83</v>
      </c>
      <c r="AV108" s="13" t="s">
        <v>83</v>
      </c>
      <c r="AW108" s="13" t="s">
        <v>33</v>
      </c>
      <c r="AX108" s="13" t="s">
        <v>73</v>
      </c>
      <c r="AY108" s="206" t="s">
        <v>125</v>
      </c>
    </row>
    <row r="109" spans="2:51" s="14" customFormat="1" ht="10" x14ac:dyDescent="0.2">
      <c r="B109" s="211"/>
      <c r="C109" s="212"/>
      <c r="D109" s="188" t="s">
        <v>151</v>
      </c>
      <c r="E109" s="213" t="s">
        <v>19</v>
      </c>
      <c r="F109" s="214" t="s">
        <v>182</v>
      </c>
      <c r="G109" s="212"/>
      <c r="H109" s="213" t="s">
        <v>19</v>
      </c>
      <c r="I109" s="215"/>
      <c r="J109" s="212"/>
      <c r="K109" s="212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151</v>
      </c>
      <c r="AU109" s="220" t="s">
        <v>83</v>
      </c>
      <c r="AV109" s="14" t="s">
        <v>81</v>
      </c>
      <c r="AW109" s="14" t="s">
        <v>33</v>
      </c>
      <c r="AX109" s="14" t="s">
        <v>73</v>
      </c>
      <c r="AY109" s="220" t="s">
        <v>125</v>
      </c>
    </row>
    <row r="110" spans="2:51" s="13" customFormat="1" ht="10" x14ac:dyDescent="0.2">
      <c r="B110" s="196"/>
      <c r="C110" s="197"/>
      <c r="D110" s="188" t="s">
        <v>151</v>
      </c>
      <c r="E110" s="198" t="s">
        <v>19</v>
      </c>
      <c r="F110" s="199" t="s">
        <v>190</v>
      </c>
      <c r="G110" s="197"/>
      <c r="H110" s="200">
        <v>33.6</v>
      </c>
      <c r="I110" s="201"/>
      <c r="J110" s="197"/>
      <c r="K110" s="197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151</v>
      </c>
      <c r="AU110" s="206" t="s">
        <v>83</v>
      </c>
      <c r="AV110" s="13" t="s">
        <v>83</v>
      </c>
      <c r="AW110" s="13" t="s">
        <v>33</v>
      </c>
      <c r="AX110" s="13" t="s">
        <v>73</v>
      </c>
      <c r="AY110" s="206" t="s">
        <v>125</v>
      </c>
    </row>
    <row r="111" spans="2:51" s="14" customFormat="1" ht="10" x14ac:dyDescent="0.2">
      <c r="B111" s="211"/>
      <c r="C111" s="212"/>
      <c r="D111" s="188" t="s">
        <v>151</v>
      </c>
      <c r="E111" s="213" t="s">
        <v>19</v>
      </c>
      <c r="F111" s="214" t="s">
        <v>184</v>
      </c>
      <c r="G111" s="212"/>
      <c r="H111" s="213" t="s">
        <v>19</v>
      </c>
      <c r="I111" s="215"/>
      <c r="J111" s="212"/>
      <c r="K111" s="212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151</v>
      </c>
      <c r="AU111" s="220" t="s">
        <v>83</v>
      </c>
      <c r="AV111" s="14" t="s">
        <v>81</v>
      </c>
      <c r="AW111" s="14" t="s">
        <v>33</v>
      </c>
      <c r="AX111" s="14" t="s">
        <v>73</v>
      </c>
      <c r="AY111" s="220" t="s">
        <v>125</v>
      </c>
    </row>
    <row r="112" spans="2:51" s="13" customFormat="1" ht="10" x14ac:dyDescent="0.2">
      <c r="B112" s="196"/>
      <c r="C112" s="197"/>
      <c r="D112" s="188" t="s">
        <v>151</v>
      </c>
      <c r="E112" s="198" t="s">
        <v>19</v>
      </c>
      <c r="F112" s="199" t="s">
        <v>191</v>
      </c>
      <c r="G112" s="197"/>
      <c r="H112" s="200">
        <v>15.2</v>
      </c>
      <c r="I112" s="201"/>
      <c r="J112" s="197"/>
      <c r="K112" s="197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151</v>
      </c>
      <c r="AU112" s="206" t="s">
        <v>83</v>
      </c>
      <c r="AV112" s="13" t="s">
        <v>83</v>
      </c>
      <c r="AW112" s="13" t="s">
        <v>33</v>
      </c>
      <c r="AX112" s="13" t="s">
        <v>73</v>
      </c>
      <c r="AY112" s="206" t="s">
        <v>125</v>
      </c>
    </row>
    <row r="113" spans="1:65" s="14" customFormat="1" ht="10" x14ac:dyDescent="0.2">
      <c r="B113" s="211"/>
      <c r="C113" s="212"/>
      <c r="D113" s="188" t="s">
        <v>151</v>
      </c>
      <c r="E113" s="213" t="s">
        <v>19</v>
      </c>
      <c r="F113" s="214" t="s">
        <v>187</v>
      </c>
      <c r="G113" s="212"/>
      <c r="H113" s="213" t="s">
        <v>19</v>
      </c>
      <c r="I113" s="215"/>
      <c r="J113" s="212"/>
      <c r="K113" s="212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151</v>
      </c>
      <c r="AU113" s="220" t="s">
        <v>83</v>
      </c>
      <c r="AV113" s="14" t="s">
        <v>81</v>
      </c>
      <c r="AW113" s="14" t="s">
        <v>33</v>
      </c>
      <c r="AX113" s="14" t="s">
        <v>73</v>
      </c>
      <c r="AY113" s="220" t="s">
        <v>125</v>
      </c>
    </row>
    <row r="114" spans="1:65" s="13" customFormat="1" ht="10" x14ac:dyDescent="0.2">
      <c r="B114" s="196"/>
      <c r="C114" s="197"/>
      <c r="D114" s="188" t="s">
        <v>151</v>
      </c>
      <c r="E114" s="198" t="s">
        <v>19</v>
      </c>
      <c r="F114" s="199" t="s">
        <v>192</v>
      </c>
      <c r="G114" s="197"/>
      <c r="H114" s="200">
        <v>24.8</v>
      </c>
      <c r="I114" s="201"/>
      <c r="J114" s="197"/>
      <c r="K114" s="197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151</v>
      </c>
      <c r="AU114" s="206" t="s">
        <v>83</v>
      </c>
      <c r="AV114" s="13" t="s">
        <v>83</v>
      </c>
      <c r="AW114" s="13" t="s">
        <v>33</v>
      </c>
      <c r="AX114" s="13" t="s">
        <v>73</v>
      </c>
      <c r="AY114" s="206" t="s">
        <v>125</v>
      </c>
    </row>
    <row r="115" spans="1:65" s="15" customFormat="1" ht="10" x14ac:dyDescent="0.2">
      <c r="B115" s="221"/>
      <c r="C115" s="222"/>
      <c r="D115" s="188" t="s">
        <v>151</v>
      </c>
      <c r="E115" s="223" t="s">
        <v>19</v>
      </c>
      <c r="F115" s="224" t="s">
        <v>193</v>
      </c>
      <c r="G115" s="222"/>
      <c r="H115" s="225">
        <v>110.4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AT115" s="231" t="s">
        <v>151</v>
      </c>
      <c r="AU115" s="231" t="s">
        <v>83</v>
      </c>
      <c r="AV115" s="15" t="s">
        <v>155</v>
      </c>
      <c r="AW115" s="15" t="s">
        <v>33</v>
      </c>
      <c r="AX115" s="15" t="s">
        <v>81</v>
      </c>
      <c r="AY115" s="231" t="s">
        <v>125</v>
      </c>
    </row>
    <row r="116" spans="1:65" s="2" customFormat="1" ht="37.75" customHeight="1" x14ac:dyDescent="0.2">
      <c r="A116" s="36"/>
      <c r="B116" s="37"/>
      <c r="C116" s="175" t="s">
        <v>83</v>
      </c>
      <c r="D116" s="175" t="s">
        <v>128</v>
      </c>
      <c r="E116" s="176" t="s">
        <v>194</v>
      </c>
      <c r="F116" s="177" t="s">
        <v>195</v>
      </c>
      <c r="G116" s="178" t="s">
        <v>196</v>
      </c>
      <c r="H116" s="179">
        <v>7.8</v>
      </c>
      <c r="I116" s="180"/>
      <c r="J116" s="181">
        <f>ROUND(I116*H116,2)</f>
        <v>0</v>
      </c>
      <c r="K116" s="177" t="s">
        <v>131</v>
      </c>
      <c r="L116" s="41"/>
      <c r="M116" s="182" t="s">
        <v>19</v>
      </c>
      <c r="N116" s="183" t="s">
        <v>44</v>
      </c>
      <c r="O116" s="66"/>
      <c r="P116" s="184">
        <f>O116*H116</f>
        <v>0</v>
      </c>
      <c r="Q116" s="184">
        <v>0</v>
      </c>
      <c r="R116" s="184">
        <f>Q116*H116</f>
        <v>0</v>
      </c>
      <c r="S116" s="184">
        <v>0</v>
      </c>
      <c r="T116" s="185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6" t="s">
        <v>155</v>
      </c>
      <c r="AT116" s="186" t="s">
        <v>128</v>
      </c>
      <c r="AU116" s="186" t="s">
        <v>83</v>
      </c>
      <c r="AY116" s="19" t="s">
        <v>125</v>
      </c>
      <c r="BE116" s="187">
        <f>IF(N116="základní",J116,0)</f>
        <v>0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9" t="s">
        <v>81</v>
      </c>
      <c r="BK116" s="187">
        <f>ROUND(I116*H116,2)</f>
        <v>0</v>
      </c>
      <c r="BL116" s="19" t="s">
        <v>155</v>
      </c>
      <c r="BM116" s="186" t="s">
        <v>197</v>
      </c>
    </row>
    <row r="117" spans="1:65" s="2" customFormat="1" ht="36" x14ac:dyDescent="0.2">
      <c r="A117" s="36"/>
      <c r="B117" s="37"/>
      <c r="C117" s="38"/>
      <c r="D117" s="188" t="s">
        <v>134</v>
      </c>
      <c r="E117" s="38"/>
      <c r="F117" s="189" t="s">
        <v>198</v>
      </c>
      <c r="G117" s="38"/>
      <c r="H117" s="38"/>
      <c r="I117" s="190"/>
      <c r="J117" s="38"/>
      <c r="K117" s="38"/>
      <c r="L117" s="41"/>
      <c r="M117" s="191"/>
      <c r="N117" s="192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134</v>
      </c>
      <c r="AU117" s="19" t="s">
        <v>83</v>
      </c>
    </row>
    <row r="118" spans="1:65" s="2" customFormat="1" ht="10" x14ac:dyDescent="0.2">
      <c r="A118" s="36"/>
      <c r="B118" s="37"/>
      <c r="C118" s="38"/>
      <c r="D118" s="193" t="s">
        <v>135</v>
      </c>
      <c r="E118" s="38"/>
      <c r="F118" s="194" t="s">
        <v>199</v>
      </c>
      <c r="G118" s="38"/>
      <c r="H118" s="38"/>
      <c r="I118" s="190"/>
      <c r="J118" s="38"/>
      <c r="K118" s="38"/>
      <c r="L118" s="41"/>
      <c r="M118" s="191"/>
      <c r="N118" s="192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135</v>
      </c>
      <c r="AU118" s="19" t="s">
        <v>83</v>
      </c>
    </row>
    <row r="119" spans="1:65" s="14" customFormat="1" ht="10" x14ac:dyDescent="0.2">
      <c r="B119" s="211"/>
      <c r="C119" s="212"/>
      <c r="D119" s="188" t="s">
        <v>151</v>
      </c>
      <c r="E119" s="213" t="s">
        <v>19</v>
      </c>
      <c r="F119" s="214" t="s">
        <v>177</v>
      </c>
      <c r="G119" s="212"/>
      <c r="H119" s="213" t="s">
        <v>19</v>
      </c>
      <c r="I119" s="215"/>
      <c r="J119" s="212"/>
      <c r="K119" s="212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151</v>
      </c>
      <c r="AU119" s="220" t="s">
        <v>83</v>
      </c>
      <c r="AV119" s="14" t="s">
        <v>81</v>
      </c>
      <c r="AW119" s="14" t="s">
        <v>33</v>
      </c>
      <c r="AX119" s="14" t="s">
        <v>73</v>
      </c>
      <c r="AY119" s="220" t="s">
        <v>125</v>
      </c>
    </row>
    <row r="120" spans="1:65" s="14" customFormat="1" ht="10" x14ac:dyDescent="0.2">
      <c r="B120" s="211"/>
      <c r="C120" s="212"/>
      <c r="D120" s="188" t="s">
        <v>151</v>
      </c>
      <c r="E120" s="213" t="s">
        <v>19</v>
      </c>
      <c r="F120" s="214" t="s">
        <v>178</v>
      </c>
      <c r="G120" s="212"/>
      <c r="H120" s="213" t="s">
        <v>19</v>
      </c>
      <c r="I120" s="215"/>
      <c r="J120" s="212"/>
      <c r="K120" s="212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151</v>
      </c>
      <c r="AU120" s="220" t="s">
        <v>83</v>
      </c>
      <c r="AV120" s="14" t="s">
        <v>81</v>
      </c>
      <c r="AW120" s="14" t="s">
        <v>33</v>
      </c>
      <c r="AX120" s="14" t="s">
        <v>73</v>
      </c>
      <c r="AY120" s="220" t="s">
        <v>125</v>
      </c>
    </row>
    <row r="121" spans="1:65" s="14" customFormat="1" ht="10" x14ac:dyDescent="0.2">
      <c r="B121" s="211"/>
      <c r="C121" s="212"/>
      <c r="D121" s="188" t="s">
        <v>151</v>
      </c>
      <c r="E121" s="213" t="s">
        <v>19</v>
      </c>
      <c r="F121" s="214" t="s">
        <v>179</v>
      </c>
      <c r="G121" s="212"/>
      <c r="H121" s="213" t="s">
        <v>19</v>
      </c>
      <c r="I121" s="215"/>
      <c r="J121" s="212"/>
      <c r="K121" s="212"/>
      <c r="L121" s="216"/>
      <c r="M121" s="217"/>
      <c r="N121" s="218"/>
      <c r="O121" s="218"/>
      <c r="P121" s="218"/>
      <c r="Q121" s="218"/>
      <c r="R121" s="218"/>
      <c r="S121" s="218"/>
      <c r="T121" s="219"/>
      <c r="AT121" s="220" t="s">
        <v>151</v>
      </c>
      <c r="AU121" s="220" t="s">
        <v>83</v>
      </c>
      <c r="AV121" s="14" t="s">
        <v>81</v>
      </c>
      <c r="AW121" s="14" t="s">
        <v>33</v>
      </c>
      <c r="AX121" s="14" t="s">
        <v>73</v>
      </c>
      <c r="AY121" s="220" t="s">
        <v>125</v>
      </c>
    </row>
    <row r="122" spans="1:65" s="13" customFormat="1" ht="10" x14ac:dyDescent="0.2">
      <c r="B122" s="196"/>
      <c r="C122" s="197"/>
      <c r="D122" s="188" t="s">
        <v>151</v>
      </c>
      <c r="E122" s="198" t="s">
        <v>19</v>
      </c>
      <c r="F122" s="199" t="s">
        <v>200</v>
      </c>
      <c r="G122" s="197"/>
      <c r="H122" s="200">
        <v>0.22600000000000001</v>
      </c>
      <c r="I122" s="201"/>
      <c r="J122" s="197"/>
      <c r="K122" s="197"/>
      <c r="L122" s="202"/>
      <c r="M122" s="203"/>
      <c r="N122" s="204"/>
      <c r="O122" s="204"/>
      <c r="P122" s="204"/>
      <c r="Q122" s="204"/>
      <c r="R122" s="204"/>
      <c r="S122" s="204"/>
      <c r="T122" s="205"/>
      <c r="AT122" s="206" t="s">
        <v>151</v>
      </c>
      <c r="AU122" s="206" t="s">
        <v>83</v>
      </c>
      <c r="AV122" s="13" t="s">
        <v>83</v>
      </c>
      <c r="AW122" s="13" t="s">
        <v>33</v>
      </c>
      <c r="AX122" s="13" t="s">
        <v>73</v>
      </c>
      <c r="AY122" s="206" t="s">
        <v>125</v>
      </c>
    </row>
    <row r="123" spans="1:65" s="13" customFormat="1" ht="10" x14ac:dyDescent="0.2">
      <c r="B123" s="196"/>
      <c r="C123" s="197"/>
      <c r="D123" s="188" t="s">
        <v>151</v>
      </c>
      <c r="E123" s="198" t="s">
        <v>19</v>
      </c>
      <c r="F123" s="199" t="s">
        <v>201</v>
      </c>
      <c r="G123" s="197"/>
      <c r="H123" s="200">
        <v>0.113</v>
      </c>
      <c r="I123" s="201"/>
      <c r="J123" s="197"/>
      <c r="K123" s="197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151</v>
      </c>
      <c r="AU123" s="206" t="s">
        <v>83</v>
      </c>
      <c r="AV123" s="13" t="s">
        <v>83</v>
      </c>
      <c r="AW123" s="13" t="s">
        <v>33</v>
      </c>
      <c r="AX123" s="13" t="s">
        <v>73</v>
      </c>
      <c r="AY123" s="206" t="s">
        <v>125</v>
      </c>
    </row>
    <row r="124" spans="1:65" s="14" customFormat="1" ht="10" x14ac:dyDescent="0.2">
      <c r="B124" s="211"/>
      <c r="C124" s="212"/>
      <c r="D124" s="188" t="s">
        <v>151</v>
      </c>
      <c r="E124" s="213" t="s">
        <v>19</v>
      </c>
      <c r="F124" s="214" t="s">
        <v>182</v>
      </c>
      <c r="G124" s="212"/>
      <c r="H124" s="213" t="s">
        <v>19</v>
      </c>
      <c r="I124" s="215"/>
      <c r="J124" s="212"/>
      <c r="K124" s="212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151</v>
      </c>
      <c r="AU124" s="220" t="s">
        <v>83</v>
      </c>
      <c r="AV124" s="14" t="s">
        <v>81</v>
      </c>
      <c r="AW124" s="14" t="s">
        <v>33</v>
      </c>
      <c r="AX124" s="14" t="s">
        <v>73</v>
      </c>
      <c r="AY124" s="220" t="s">
        <v>125</v>
      </c>
    </row>
    <row r="125" spans="1:65" s="13" customFormat="1" ht="10" x14ac:dyDescent="0.2">
      <c r="B125" s="196"/>
      <c r="C125" s="197"/>
      <c r="D125" s="188" t="s">
        <v>151</v>
      </c>
      <c r="E125" s="198" t="s">
        <v>19</v>
      </c>
      <c r="F125" s="199" t="s">
        <v>202</v>
      </c>
      <c r="G125" s="197"/>
      <c r="H125" s="200">
        <v>0.33900000000000002</v>
      </c>
      <c r="I125" s="201"/>
      <c r="J125" s="197"/>
      <c r="K125" s="197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151</v>
      </c>
      <c r="AU125" s="206" t="s">
        <v>83</v>
      </c>
      <c r="AV125" s="13" t="s">
        <v>83</v>
      </c>
      <c r="AW125" s="13" t="s">
        <v>33</v>
      </c>
      <c r="AX125" s="13" t="s">
        <v>73</v>
      </c>
      <c r="AY125" s="206" t="s">
        <v>125</v>
      </c>
    </row>
    <row r="126" spans="1:65" s="13" customFormat="1" ht="10" x14ac:dyDescent="0.2">
      <c r="B126" s="196"/>
      <c r="C126" s="197"/>
      <c r="D126" s="188" t="s">
        <v>151</v>
      </c>
      <c r="E126" s="198" t="s">
        <v>19</v>
      </c>
      <c r="F126" s="199" t="s">
        <v>201</v>
      </c>
      <c r="G126" s="197"/>
      <c r="H126" s="200">
        <v>0.113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151</v>
      </c>
      <c r="AU126" s="206" t="s">
        <v>83</v>
      </c>
      <c r="AV126" s="13" t="s">
        <v>83</v>
      </c>
      <c r="AW126" s="13" t="s">
        <v>33</v>
      </c>
      <c r="AX126" s="13" t="s">
        <v>73</v>
      </c>
      <c r="AY126" s="206" t="s">
        <v>125</v>
      </c>
    </row>
    <row r="127" spans="1:65" s="14" customFormat="1" ht="10" x14ac:dyDescent="0.2">
      <c r="B127" s="211"/>
      <c r="C127" s="212"/>
      <c r="D127" s="188" t="s">
        <v>151</v>
      </c>
      <c r="E127" s="213" t="s">
        <v>19</v>
      </c>
      <c r="F127" s="214" t="s">
        <v>184</v>
      </c>
      <c r="G127" s="212"/>
      <c r="H127" s="213" t="s">
        <v>19</v>
      </c>
      <c r="I127" s="215"/>
      <c r="J127" s="212"/>
      <c r="K127" s="212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151</v>
      </c>
      <c r="AU127" s="220" t="s">
        <v>83</v>
      </c>
      <c r="AV127" s="14" t="s">
        <v>81</v>
      </c>
      <c r="AW127" s="14" t="s">
        <v>33</v>
      </c>
      <c r="AX127" s="14" t="s">
        <v>73</v>
      </c>
      <c r="AY127" s="220" t="s">
        <v>125</v>
      </c>
    </row>
    <row r="128" spans="1:65" s="13" customFormat="1" ht="10" x14ac:dyDescent="0.2">
      <c r="B128" s="196"/>
      <c r="C128" s="197"/>
      <c r="D128" s="188" t="s">
        <v>151</v>
      </c>
      <c r="E128" s="198" t="s">
        <v>19</v>
      </c>
      <c r="F128" s="199" t="s">
        <v>203</v>
      </c>
      <c r="G128" s="197"/>
      <c r="H128" s="200">
        <v>0.113</v>
      </c>
      <c r="I128" s="201"/>
      <c r="J128" s="197"/>
      <c r="K128" s="197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151</v>
      </c>
      <c r="AU128" s="206" t="s">
        <v>83</v>
      </c>
      <c r="AV128" s="13" t="s">
        <v>83</v>
      </c>
      <c r="AW128" s="13" t="s">
        <v>33</v>
      </c>
      <c r="AX128" s="13" t="s">
        <v>73</v>
      </c>
      <c r="AY128" s="206" t="s">
        <v>125</v>
      </c>
    </row>
    <row r="129" spans="1:65" s="13" customFormat="1" ht="10" x14ac:dyDescent="0.2">
      <c r="B129" s="196"/>
      <c r="C129" s="197"/>
      <c r="D129" s="188" t="s">
        <v>151</v>
      </c>
      <c r="E129" s="198" t="s">
        <v>19</v>
      </c>
      <c r="F129" s="199" t="s">
        <v>204</v>
      </c>
      <c r="G129" s="197"/>
      <c r="H129" s="200">
        <v>5.7000000000000002E-2</v>
      </c>
      <c r="I129" s="201"/>
      <c r="J129" s="197"/>
      <c r="K129" s="197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151</v>
      </c>
      <c r="AU129" s="206" t="s">
        <v>83</v>
      </c>
      <c r="AV129" s="13" t="s">
        <v>83</v>
      </c>
      <c r="AW129" s="13" t="s">
        <v>33</v>
      </c>
      <c r="AX129" s="13" t="s">
        <v>73</v>
      </c>
      <c r="AY129" s="206" t="s">
        <v>125</v>
      </c>
    </row>
    <row r="130" spans="1:65" s="14" customFormat="1" ht="10" x14ac:dyDescent="0.2">
      <c r="B130" s="211"/>
      <c r="C130" s="212"/>
      <c r="D130" s="188" t="s">
        <v>151</v>
      </c>
      <c r="E130" s="213" t="s">
        <v>19</v>
      </c>
      <c r="F130" s="214" t="s">
        <v>187</v>
      </c>
      <c r="G130" s="212"/>
      <c r="H130" s="213" t="s">
        <v>19</v>
      </c>
      <c r="I130" s="215"/>
      <c r="J130" s="212"/>
      <c r="K130" s="212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151</v>
      </c>
      <c r="AU130" s="220" t="s">
        <v>83</v>
      </c>
      <c r="AV130" s="14" t="s">
        <v>81</v>
      </c>
      <c r="AW130" s="14" t="s">
        <v>33</v>
      </c>
      <c r="AX130" s="14" t="s">
        <v>73</v>
      </c>
      <c r="AY130" s="220" t="s">
        <v>125</v>
      </c>
    </row>
    <row r="131" spans="1:65" s="13" customFormat="1" ht="10" x14ac:dyDescent="0.2">
      <c r="B131" s="196"/>
      <c r="C131" s="197"/>
      <c r="D131" s="188" t="s">
        <v>151</v>
      </c>
      <c r="E131" s="198" t="s">
        <v>19</v>
      </c>
      <c r="F131" s="199" t="s">
        <v>200</v>
      </c>
      <c r="G131" s="197"/>
      <c r="H131" s="200">
        <v>0.22600000000000001</v>
      </c>
      <c r="I131" s="201"/>
      <c r="J131" s="197"/>
      <c r="K131" s="197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151</v>
      </c>
      <c r="AU131" s="206" t="s">
        <v>83</v>
      </c>
      <c r="AV131" s="13" t="s">
        <v>83</v>
      </c>
      <c r="AW131" s="13" t="s">
        <v>33</v>
      </c>
      <c r="AX131" s="13" t="s">
        <v>73</v>
      </c>
      <c r="AY131" s="206" t="s">
        <v>125</v>
      </c>
    </row>
    <row r="132" spans="1:65" s="13" customFormat="1" ht="10" x14ac:dyDescent="0.2">
      <c r="B132" s="196"/>
      <c r="C132" s="197"/>
      <c r="D132" s="188" t="s">
        <v>151</v>
      </c>
      <c r="E132" s="198" t="s">
        <v>19</v>
      </c>
      <c r="F132" s="199" t="s">
        <v>201</v>
      </c>
      <c r="G132" s="197"/>
      <c r="H132" s="200">
        <v>0.113</v>
      </c>
      <c r="I132" s="201"/>
      <c r="J132" s="197"/>
      <c r="K132" s="197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151</v>
      </c>
      <c r="AU132" s="206" t="s">
        <v>83</v>
      </c>
      <c r="AV132" s="13" t="s">
        <v>83</v>
      </c>
      <c r="AW132" s="13" t="s">
        <v>33</v>
      </c>
      <c r="AX132" s="13" t="s">
        <v>73</v>
      </c>
      <c r="AY132" s="206" t="s">
        <v>125</v>
      </c>
    </row>
    <row r="133" spans="1:65" s="14" customFormat="1" ht="10" x14ac:dyDescent="0.2">
      <c r="B133" s="211"/>
      <c r="C133" s="212"/>
      <c r="D133" s="188" t="s">
        <v>151</v>
      </c>
      <c r="E133" s="213" t="s">
        <v>19</v>
      </c>
      <c r="F133" s="214" t="s">
        <v>188</v>
      </c>
      <c r="G133" s="212"/>
      <c r="H133" s="213" t="s">
        <v>19</v>
      </c>
      <c r="I133" s="215"/>
      <c r="J133" s="212"/>
      <c r="K133" s="212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151</v>
      </c>
      <c r="AU133" s="220" t="s">
        <v>83</v>
      </c>
      <c r="AV133" s="14" t="s">
        <v>81</v>
      </c>
      <c r="AW133" s="14" t="s">
        <v>33</v>
      </c>
      <c r="AX133" s="14" t="s">
        <v>73</v>
      </c>
      <c r="AY133" s="220" t="s">
        <v>125</v>
      </c>
    </row>
    <row r="134" spans="1:65" s="14" customFormat="1" ht="10" x14ac:dyDescent="0.2">
      <c r="B134" s="211"/>
      <c r="C134" s="212"/>
      <c r="D134" s="188" t="s">
        <v>151</v>
      </c>
      <c r="E134" s="213" t="s">
        <v>19</v>
      </c>
      <c r="F134" s="214" t="s">
        <v>179</v>
      </c>
      <c r="G134" s="212"/>
      <c r="H134" s="213" t="s">
        <v>19</v>
      </c>
      <c r="I134" s="215"/>
      <c r="J134" s="212"/>
      <c r="K134" s="212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151</v>
      </c>
      <c r="AU134" s="220" t="s">
        <v>83</v>
      </c>
      <c r="AV134" s="14" t="s">
        <v>81</v>
      </c>
      <c r="AW134" s="14" t="s">
        <v>33</v>
      </c>
      <c r="AX134" s="14" t="s">
        <v>73</v>
      </c>
      <c r="AY134" s="220" t="s">
        <v>125</v>
      </c>
    </row>
    <row r="135" spans="1:65" s="13" customFormat="1" ht="10" x14ac:dyDescent="0.2">
      <c r="B135" s="196"/>
      <c r="C135" s="197"/>
      <c r="D135" s="188" t="s">
        <v>151</v>
      </c>
      <c r="E135" s="198" t="s">
        <v>19</v>
      </c>
      <c r="F135" s="199" t="s">
        <v>205</v>
      </c>
      <c r="G135" s="197"/>
      <c r="H135" s="200">
        <v>1.3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151</v>
      </c>
      <c r="AU135" s="206" t="s">
        <v>83</v>
      </c>
      <c r="AV135" s="13" t="s">
        <v>83</v>
      </c>
      <c r="AW135" s="13" t="s">
        <v>33</v>
      </c>
      <c r="AX135" s="13" t="s">
        <v>73</v>
      </c>
      <c r="AY135" s="206" t="s">
        <v>125</v>
      </c>
    </row>
    <row r="136" spans="1:65" s="14" customFormat="1" ht="10" x14ac:dyDescent="0.2">
      <c r="B136" s="211"/>
      <c r="C136" s="212"/>
      <c r="D136" s="188" t="s">
        <v>151</v>
      </c>
      <c r="E136" s="213" t="s">
        <v>19</v>
      </c>
      <c r="F136" s="214" t="s">
        <v>182</v>
      </c>
      <c r="G136" s="212"/>
      <c r="H136" s="213" t="s">
        <v>19</v>
      </c>
      <c r="I136" s="215"/>
      <c r="J136" s="212"/>
      <c r="K136" s="212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151</v>
      </c>
      <c r="AU136" s="220" t="s">
        <v>83</v>
      </c>
      <c r="AV136" s="14" t="s">
        <v>81</v>
      </c>
      <c r="AW136" s="14" t="s">
        <v>33</v>
      </c>
      <c r="AX136" s="14" t="s">
        <v>73</v>
      </c>
      <c r="AY136" s="220" t="s">
        <v>125</v>
      </c>
    </row>
    <row r="137" spans="1:65" s="13" customFormat="1" ht="10" x14ac:dyDescent="0.2">
      <c r="B137" s="196"/>
      <c r="C137" s="197"/>
      <c r="D137" s="188" t="s">
        <v>151</v>
      </c>
      <c r="E137" s="198" t="s">
        <v>19</v>
      </c>
      <c r="F137" s="199" t="s">
        <v>206</v>
      </c>
      <c r="G137" s="197"/>
      <c r="H137" s="200">
        <v>2.3740000000000001</v>
      </c>
      <c r="I137" s="201"/>
      <c r="J137" s="197"/>
      <c r="K137" s="197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151</v>
      </c>
      <c r="AU137" s="206" t="s">
        <v>83</v>
      </c>
      <c r="AV137" s="13" t="s">
        <v>83</v>
      </c>
      <c r="AW137" s="13" t="s">
        <v>33</v>
      </c>
      <c r="AX137" s="13" t="s">
        <v>73</v>
      </c>
      <c r="AY137" s="206" t="s">
        <v>125</v>
      </c>
    </row>
    <row r="138" spans="1:65" s="14" customFormat="1" ht="10" x14ac:dyDescent="0.2">
      <c r="B138" s="211"/>
      <c r="C138" s="212"/>
      <c r="D138" s="188" t="s">
        <v>151</v>
      </c>
      <c r="E138" s="213" t="s">
        <v>19</v>
      </c>
      <c r="F138" s="214" t="s">
        <v>184</v>
      </c>
      <c r="G138" s="212"/>
      <c r="H138" s="213" t="s">
        <v>19</v>
      </c>
      <c r="I138" s="215"/>
      <c r="J138" s="212"/>
      <c r="K138" s="212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151</v>
      </c>
      <c r="AU138" s="220" t="s">
        <v>83</v>
      </c>
      <c r="AV138" s="14" t="s">
        <v>81</v>
      </c>
      <c r="AW138" s="14" t="s">
        <v>33</v>
      </c>
      <c r="AX138" s="14" t="s">
        <v>73</v>
      </c>
      <c r="AY138" s="220" t="s">
        <v>125</v>
      </c>
    </row>
    <row r="139" spans="1:65" s="13" customFormat="1" ht="10" x14ac:dyDescent="0.2">
      <c r="B139" s="196"/>
      <c r="C139" s="197"/>
      <c r="D139" s="188" t="s">
        <v>151</v>
      </c>
      <c r="E139" s="198" t="s">
        <v>19</v>
      </c>
      <c r="F139" s="199" t="s">
        <v>207</v>
      </c>
      <c r="G139" s="197"/>
      <c r="H139" s="200">
        <v>1.0740000000000001</v>
      </c>
      <c r="I139" s="201"/>
      <c r="J139" s="197"/>
      <c r="K139" s="197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151</v>
      </c>
      <c r="AU139" s="206" t="s">
        <v>83</v>
      </c>
      <c r="AV139" s="13" t="s">
        <v>83</v>
      </c>
      <c r="AW139" s="13" t="s">
        <v>33</v>
      </c>
      <c r="AX139" s="13" t="s">
        <v>73</v>
      </c>
      <c r="AY139" s="206" t="s">
        <v>125</v>
      </c>
    </row>
    <row r="140" spans="1:65" s="14" customFormat="1" ht="10" x14ac:dyDescent="0.2">
      <c r="B140" s="211"/>
      <c r="C140" s="212"/>
      <c r="D140" s="188" t="s">
        <v>151</v>
      </c>
      <c r="E140" s="213" t="s">
        <v>19</v>
      </c>
      <c r="F140" s="214" t="s">
        <v>187</v>
      </c>
      <c r="G140" s="212"/>
      <c r="H140" s="213" t="s">
        <v>19</v>
      </c>
      <c r="I140" s="215"/>
      <c r="J140" s="212"/>
      <c r="K140" s="212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151</v>
      </c>
      <c r="AU140" s="220" t="s">
        <v>83</v>
      </c>
      <c r="AV140" s="14" t="s">
        <v>81</v>
      </c>
      <c r="AW140" s="14" t="s">
        <v>33</v>
      </c>
      <c r="AX140" s="14" t="s">
        <v>73</v>
      </c>
      <c r="AY140" s="220" t="s">
        <v>125</v>
      </c>
    </row>
    <row r="141" spans="1:65" s="13" customFormat="1" ht="10" x14ac:dyDescent="0.2">
      <c r="B141" s="196"/>
      <c r="C141" s="197"/>
      <c r="D141" s="188" t="s">
        <v>151</v>
      </c>
      <c r="E141" s="198" t="s">
        <v>19</v>
      </c>
      <c r="F141" s="199" t="s">
        <v>208</v>
      </c>
      <c r="G141" s="197"/>
      <c r="H141" s="200">
        <v>1.752</v>
      </c>
      <c r="I141" s="201"/>
      <c r="J141" s="197"/>
      <c r="K141" s="197"/>
      <c r="L141" s="202"/>
      <c r="M141" s="203"/>
      <c r="N141" s="204"/>
      <c r="O141" s="204"/>
      <c r="P141" s="204"/>
      <c r="Q141" s="204"/>
      <c r="R141" s="204"/>
      <c r="S141" s="204"/>
      <c r="T141" s="205"/>
      <c r="AT141" s="206" t="s">
        <v>151</v>
      </c>
      <c r="AU141" s="206" t="s">
        <v>83</v>
      </c>
      <c r="AV141" s="13" t="s">
        <v>83</v>
      </c>
      <c r="AW141" s="13" t="s">
        <v>33</v>
      </c>
      <c r="AX141" s="13" t="s">
        <v>73</v>
      </c>
      <c r="AY141" s="206" t="s">
        <v>125</v>
      </c>
    </row>
    <row r="142" spans="1:65" s="15" customFormat="1" ht="10" x14ac:dyDescent="0.2">
      <c r="B142" s="221"/>
      <c r="C142" s="222"/>
      <c r="D142" s="188" t="s">
        <v>151</v>
      </c>
      <c r="E142" s="223" t="s">
        <v>19</v>
      </c>
      <c r="F142" s="224" t="s">
        <v>193</v>
      </c>
      <c r="G142" s="222"/>
      <c r="H142" s="225">
        <v>7.8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151</v>
      </c>
      <c r="AU142" s="231" t="s">
        <v>83</v>
      </c>
      <c r="AV142" s="15" t="s">
        <v>155</v>
      </c>
      <c r="AW142" s="15" t="s">
        <v>33</v>
      </c>
      <c r="AX142" s="15" t="s">
        <v>81</v>
      </c>
      <c r="AY142" s="231" t="s">
        <v>125</v>
      </c>
    </row>
    <row r="143" spans="1:65" s="2" customFormat="1" ht="33" customHeight="1" x14ac:dyDescent="0.2">
      <c r="A143" s="36"/>
      <c r="B143" s="37"/>
      <c r="C143" s="175" t="s">
        <v>145</v>
      </c>
      <c r="D143" s="175" t="s">
        <v>128</v>
      </c>
      <c r="E143" s="176" t="s">
        <v>209</v>
      </c>
      <c r="F143" s="177" t="s">
        <v>210</v>
      </c>
      <c r="G143" s="178" t="s">
        <v>211</v>
      </c>
      <c r="H143" s="179">
        <v>14.04</v>
      </c>
      <c r="I143" s="180"/>
      <c r="J143" s="181">
        <f>ROUND(I143*H143,2)</f>
        <v>0</v>
      </c>
      <c r="K143" s="177" t="s">
        <v>131</v>
      </c>
      <c r="L143" s="41"/>
      <c r="M143" s="182" t="s">
        <v>19</v>
      </c>
      <c r="N143" s="183" t="s">
        <v>44</v>
      </c>
      <c r="O143" s="66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155</v>
      </c>
      <c r="AT143" s="186" t="s">
        <v>128</v>
      </c>
      <c r="AU143" s="186" t="s">
        <v>83</v>
      </c>
      <c r="AY143" s="19" t="s">
        <v>125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9" t="s">
        <v>81</v>
      </c>
      <c r="BK143" s="187">
        <f>ROUND(I143*H143,2)</f>
        <v>0</v>
      </c>
      <c r="BL143" s="19" t="s">
        <v>155</v>
      </c>
      <c r="BM143" s="186" t="s">
        <v>212</v>
      </c>
    </row>
    <row r="144" spans="1:65" s="2" customFormat="1" ht="27" x14ac:dyDescent="0.2">
      <c r="A144" s="36"/>
      <c r="B144" s="37"/>
      <c r="C144" s="38"/>
      <c r="D144" s="188" t="s">
        <v>134</v>
      </c>
      <c r="E144" s="38"/>
      <c r="F144" s="189" t="s">
        <v>213</v>
      </c>
      <c r="G144" s="38"/>
      <c r="H144" s="38"/>
      <c r="I144" s="190"/>
      <c r="J144" s="38"/>
      <c r="K144" s="38"/>
      <c r="L144" s="41"/>
      <c r="M144" s="191"/>
      <c r="N144" s="192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134</v>
      </c>
      <c r="AU144" s="19" t="s">
        <v>83</v>
      </c>
    </row>
    <row r="145" spans="1:51" s="2" customFormat="1" ht="10" x14ac:dyDescent="0.2">
      <c r="A145" s="36"/>
      <c r="B145" s="37"/>
      <c r="C145" s="38"/>
      <c r="D145" s="193" t="s">
        <v>135</v>
      </c>
      <c r="E145" s="38"/>
      <c r="F145" s="194" t="s">
        <v>214</v>
      </c>
      <c r="G145" s="38"/>
      <c r="H145" s="38"/>
      <c r="I145" s="190"/>
      <c r="J145" s="38"/>
      <c r="K145" s="38"/>
      <c r="L145" s="41"/>
      <c r="M145" s="191"/>
      <c r="N145" s="192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135</v>
      </c>
      <c r="AU145" s="19" t="s">
        <v>83</v>
      </c>
    </row>
    <row r="146" spans="1:51" s="14" customFormat="1" ht="10" x14ac:dyDescent="0.2">
      <c r="B146" s="211"/>
      <c r="C146" s="212"/>
      <c r="D146" s="188" t="s">
        <v>151</v>
      </c>
      <c r="E146" s="213" t="s">
        <v>19</v>
      </c>
      <c r="F146" s="214" t="s">
        <v>177</v>
      </c>
      <c r="G146" s="212"/>
      <c r="H146" s="213" t="s">
        <v>19</v>
      </c>
      <c r="I146" s="215"/>
      <c r="J146" s="212"/>
      <c r="K146" s="212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151</v>
      </c>
      <c r="AU146" s="220" t="s">
        <v>83</v>
      </c>
      <c r="AV146" s="14" t="s">
        <v>81</v>
      </c>
      <c r="AW146" s="14" t="s">
        <v>33</v>
      </c>
      <c r="AX146" s="14" t="s">
        <v>73</v>
      </c>
      <c r="AY146" s="220" t="s">
        <v>125</v>
      </c>
    </row>
    <row r="147" spans="1:51" s="14" customFormat="1" ht="10" x14ac:dyDescent="0.2">
      <c r="B147" s="211"/>
      <c r="C147" s="212"/>
      <c r="D147" s="188" t="s">
        <v>151</v>
      </c>
      <c r="E147" s="213" t="s">
        <v>19</v>
      </c>
      <c r="F147" s="214" t="s">
        <v>178</v>
      </c>
      <c r="G147" s="212"/>
      <c r="H147" s="213" t="s">
        <v>19</v>
      </c>
      <c r="I147" s="215"/>
      <c r="J147" s="212"/>
      <c r="K147" s="212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151</v>
      </c>
      <c r="AU147" s="220" t="s">
        <v>83</v>
      </c>
      <c r="AV147" s="14" t="s">
        <v>81</v>
      </c>
      <c r="AW147" s="14" t="s">
        <v>33</v>
      </c>
      <c r="AX147" s="14" t="s">
        <v>73</v>
      </c>
      <c r="AY147" s="220" t="s">
        <v>125</v>
      </c>
    </row>
    <row r="148" spans="1:51" s="14" customFormat="1" ht="10" x14ac:dyDescent="0.2">
      <c r="B148" s="211"/>
      <c r="C148" s="212"/>
      <c r="D148" s="188" t="s">
        <v>151</v>
      </c>
      <c r="E148" s="213" t="s">
        <v>19</v>
      </c>
      <c r="F148" s="214" t="s">
        <v>179</v>
      </c>
      <c r="G148" s="212"/>
      <c r="H148" s="213" t="s">
        <v>19</v>
      </c>
      <c r="I148" s="215"/>
      <c r="J148" s="212"/>
      <c r="K148" s="212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151</v>
      </c>
      <c r="AU148" s="220" t="s">
        <v>83</v>
      </c>
      <c r="AV148" s="14" t="s">
        <v>81</v>
      </c>
      <c r="AW148" s="14" t="s">
        <v>33</v>
      </c>
      <c r="AX148" s="14" t="s">
        <v>73</v>
      </c>
      <c r="AY148" s="220" t="s">
        <v>125</v>
      </c>
    </row>
    <row r="149" spans="1:51" s="13" customFormat="1" ht="10" x14ac:dyDescent="0.2">
      <c r="B149" s="196"/>
      <c r="C149" s="197"/>
      <c r="D149" s="188" t="s">
        <v>151</v>
      </c>
      <c r="E149" s="198" t="s">
        <v>19</v>
      </c>
      <c r="F149" s="199" t="s">
        <v>200</v>
      </c>
      <c r="G149" s="197"/>
      <c r="H149" s="200">
        <v>0.22600000000000001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151</v>
      </c>
      <c r="AU149" s="206" t="s">
        <v>83</v>
      </c>
      <c r="AV149" s="13" t="s">
        <v>83</v>
      </c>
      <c r="AW149" s="13" t="s">
        <v>33</v>
      </c>
      <c r="AX149" s="13" t="s">
        <v>73</v>
      </c>
      <c r="AY149" s="206" t="s">
        <v>125</v>
      </c>
    </row>
    <row r="150" spans="1:51" s="13" customFormat="1" ht="10" x14ac:dyDescent="0.2">
      <c r="B150" s="196"/>
      <c r="C150" s="197"/>
      <c r="D150" s="188" t="s">
        <v>151</v>
      </c>
      <c r="E150" s="198" t="s">
        <v>19</v>
      </c>
      <c r="F150" s="199" t="s">
        <v>201</v>
      </c>
      <c r="G150" s="197"/>
      <c r="H150" s="200">
        <v>0.113</v>
      </c>
      <c r="I150" s="201"/>
      <c r="J150" s="197"/>
      <c r="K150" s="197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151</v>
      </c>
      <c r="AU150" s="206" t="s">
        <v>83</v>
      </c>
      <c r="AV150" s="13" t="s">
        <v>83</v>
      </c>
      <c r="AW150" s="13" t="s">
        <v>33</v>
      </c>
      <c r="AX150" s="13" t="s">
        <v>73</v>
      </c>
      <c r="AY150" s="206" t="s">
        <v>125</v>
      </c>
    </row>
    <row r="151" spans="1:51" s="14" customFormat="1" ht="10" x14ac:dyDescent="0.2">
      <c r="B151" s="211"/>
      <c r="C151" s="212"/>
      <c r="D151" s="188" t="s">
        <v>151</v>
      </c>
      <c r="E151" s="213" t="s">
        <v>19</v>
      </c>
      <c r="F151" s="214" t="s">
        <v>182</v>
      </c>
      <c r="G151" s="212"/>
      <c r="H151" s="213" t="s">
        <v>19</v>
      </c>
      <c r="I151" s="215"/>
      <c r="J151" s="212"/>
      <c r="K151" s="212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151</v>
      </c>
      <c r="AU151" s="220" t="s">
        <v>83</v>
      </c>
      <c r="AV151" s="14" t="s">
        <v>81</v>
      </c>
      <c r="AW151" s="14" t="s">
        <v>33</v>
      </c>
      <c r="AX151" s="14" t="s">
        <v>73</v>
      </c>
      <c r="AY151" s="220" t="s">
        <v>125</v>
      </c>
    </row>
    <row r="152" spans="1:51" s="13" customFormat="1" ht="10" x14ac:dyDescent="0.2">
      <c r="B152" s="196"/>
      <c r="C152" s="197"/>
      <c r="D152" s="188" t="s">
        <v>151</v>
      </c>
      <c r="E152" s="198" t="s">
        <v>19</v>
      </c>
      <c r="F152" s="199" t="s">
        <v>202</v>
      </c>
      <c r="G152" s="197"/>
      <c r="H152" s="200">
        <v>0.33900000000000002</v>
      </c>
      <c r="I152" s="201"/>
      <c r="J152" s="197"/>
      <c r="K152" s="197"/>
      <c r="L152" s="202"/>
      <c r="M152" s="203"/>
      <c r="N152" s="204"/>
      <c r="O152" s="204"/>
      <c r="P152" s="204"/>
      <c r="Q152" s="204"/>
      <c r="R152" s="204"/>
      <c r="S152" s="204"/>
      <c r="T152" s="205"/>
      <c r="AT152" s="206" t="s">
        <v>151</v>
      </c>
      <c r="AU152" s="206" t="s">
        <v>83</v>
      </c>
      <c r="AV152" s="13" t="s">
        <v>83</v>
      </c>
      <c r="AW152" s="13" t="s">
        <v>33</v>
      </c>
      <c r="AX152" s="13" t="s">
        <v>73</v>
      </c>
      <c r="AY152" s="206" t="s">
        <v>125</v>
      </c>
    </row>
    <row r="153" spans="1:51" s="13" customFormat="1" ht="10" x14ac:dyDescent="0.2">
      <c r="B153" s="196"/>
      <c r="C153" s="197"/>
      <c r="D153" s="188" t="s">
        <v>151</v>
      </c>
      <c r="E153" s="198" t="s">
        <v>19</v>
      </c>
      <c r="F153" s="199" t="s">
        <v>201</v>
      </c>
      <c r="G153" s="197"/>
      <c r="H153" s="200">
        <v>0.113</v>
      </c>
      <c r="I153" s="201"/>
      <c r="J153" s="197"/>
      <c r="K153" s="197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151</v>
      </c>
      <c r="AU153" s="206" t="s">
        <v>83</v>
      </c>
      <c r="AV153" s="13" t="s">
        <v>83</v>
      </c>
      <c r="AW153" s="13" t="s">
        <v>33</v>
      </c>
      <c r="AX153" s="13" t="s">
        <v>73</v>
      </c>
      <c r="AY153" s="206" t="s">
        <v>125</v>
      </c>
    </row>
    <row r="154" spans="1:51" s="14" customFormat="1" ht="10" x14ac:dyDescent="0.2">
      <c r="B154" s="211"/>
      <c r="C154" s="212"/>
      <c r="D154" s="188" t="s">
        <v>151</v>
      </c>
      <c r="E154" s="213" t="s">
        <v>19</v>
      </c>
      <c r="F154" s="214" t="s">
        <v>184</v>
      </c>
      <c r="G154" s="212"/>
      <c r="H154" s="213" t="s">
        <v>19</v>
      </c>
      <c r="I154" s="215"/>
      <c r="J154" s="212"/>
      <c r="K154" s="212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151</v>
      </c>
      <c r="AU154" s="220" t="s">
        <v>83</v>
      </c>
      <c r="AV154" s="14" t="s">
        <v>81</v>
      </c>
      <c r="AW154" s="14" t="s">
        <v>33</v>
      </c>
      <c r="AX154" s="14" t="s">
        <v>73</v>
      </c>
      <c r="AY154" s="220" t="s">
        <v>125</v>
      </c>
    </row>
    <row r="155" spans="1:51" s="13" customFormat="1" ht="10" x14ac:dyDescent="0.2">
      <c r="B155" s="196"/>
      <c r="C155" s="197"/>
      <c r="D155" s="188" t="s">
        <v>151</v>
      </c>
      <c r="E155" s="198" t="s">
        <v>19</v>
      </c>
      <c r="F155" s="199" t="s">
        <v>203</v>
      </c>
      <c r="G155" s="197"/>
      <c r="H155" s="200">
        <v>0.113</v>
      </c>
      <c r="I155" s="201"/>
      <c r="J155" s="197"/>
      <c r="K155" s="197"/>
      <c r="L155" s="202"/>
      <c r="M155" s="203"/>
      <c r="N155" s="204"/>
      <c r="O155" s="204"/>
      <c r="P155" s="204"/>
      <c r="Q155" s="204"/>
      <c r="R155" s="204"/>
      <c r="S155" s="204"/>
      <c r="T155" s="205"/>
      <c r="AT155" s="206" t="s">
        <v>151</v>
      </c>
      <c r="AU155" s="206" t="s">
        <v>83</v>
      </c>
      <c r="AV155" s="13" t="s">
        <v>83</v>
      </c>
      <c r="AW155" s="13" t="s">
        <v>33</v>
      </c>
      <c r="AX155" s="13" t="s">
        <v>73</v>
      </c>
      <c r="AY155" s="206" t="s">
        <v>125</v>
      </c>
    </row>
    <row r="156" spans="1:51" s="13" customFormat="1" ht="10" x14ac:dyDescent="0.2">
      <c r="B156" s="196"/>
      <c r="C156" s="197"/>
      <c r="D156" s="188" t="s">
        <v>151</v>
      </c>
      <c r="E156" s="198" t="s">
        <v>19</v>
      </c>
      <c r="F156" s="199" t="s">
        <v>204</v>
      </c>
      <c r="G156" s="197"/>
      <c r="H156" s="200">
        <v>5.7000000000000002E-2</v>
      </c>
      <c r="I156" s="201"/>
      <c r="J156" s="197"/>
      <c r="K156" s="197"/>
      <c r="L156" s="202"/>
      <c r="M156" s="203"/>
      <c r="N156" s="204"/>
      <c r="O156" s="204"/>
      <c r="P156" s="204"/>
      <c r="Q156" s="204"/>
      <c r="R156" s="204"/>
      <c r="S156" s="204"/>
      <c r="T156" s="205"/>
      <c r="AT156" s="206" t="s">
        <v>151</v>
      </c>
      <c r="AU156" s="206" t="s">
        <v>83</v>
      </c>
      <c r="AV156" s="13" t="s">
        <v>83</v>
      </c>
      <c r="AW156" s="13" t="s">
        <v>33</v>
      </c>
      <c r="AX156" s="13" t="s">
        <v>73</v>
      </c>
      <c r="AY156" s="206" t="s">
        <v>125</v>
      </c>
    </row>
    <row r="157" spans="1:51" s="14" customFormat="1" ht="10" x14ac:dyDescent="0.2">
      <c r="B157" s="211"/>
      <c r="C157" s="212"/>
      <c r="D157" s="188" t="s">
        <v>151</v>
      </c>
      <c r="E157" s="213" t="s">
        <v>19</v>
      </c>
      <c r="F157" s="214" t="s">
        <v>187</v>
      </c>
      <c r="G157" s="212"/>
      <c r="H157" s="213" t="s">
        <v>19</v>
      </c>
      <c r="I157" s="215"/>
      <c r="J157" s="212"/>
      <c r="K157" s="212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151</v>
      </c>
      <c r="AU157" s="220" t="s">
        <v>83</v>
      </c>
      <c r="AV157" s="14" t="s">
        <v>81</v>
      </c>
      <c r="AW157" s="14" t="s">
        <v>33</v>
      </c>
      <c r="AX157" s="14" t="s">
        <v>73</v>
      </c>
      <c r="AY157" s="220" t="s">
        <v>125</v>
      </c>
    </row>
    <row r="158" spans="1:51" s="13" customFormat="1" ht="10" x14ac:dyDescent="0.2">
      <c r="B158" s="196"/>
      <c r="C158" s="197"/>
      <c r="D158" s="188" t="s">
        <v>151</v>
      </c>
      <c r="E158" s="198" t="s">
        <v>19</v>
      </c>
      <c r="F158" s="199" t="s">
        <v>200</v>
      </c>
      <c r="G158" s="197"/>
      <c r="H158" s="200">
        <v>0.22600000000000001</v>
      </c>
      <c r="I158" s="201"/>
      <c r="J158" s="197"/>
      <c r="K158" s="197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151</v>
      </c>
      <c r="AU158" s="206" t="s">
        <v>83</v>
      </c>
      <c r="AV158" s="13" t="s">
        <v>83</v>
      </c>
      <c r="AW158" s="13" t="s">
        <v>33</v>
      </c>
      <c r="AX158" s="13" t="s">
        <v>73</v>
      </c>
      <c r="AY158" s="206" t="s">
        <v>125</v>
      </c>
    </row>
    <row r="159" spans="1:51" s="13" customFormat="1" ht="10" x14ac:dyDescent="0.2">
      <c r="B159" s="196"/>
      <c r="C159" s="197"/>
      <c r="D159" s="188" t="s">
        <v>151</v>
      </c>
      <c r="E159" s="198" t="s">
        <v>19</v>
      </c>
      <c r="F159" s="199" t="s">
        <v>201</v>
      </c>
      <c r="G159" s="197"/>
      <c r="H159" s="200">
        <v>0.113</v>
      </c>
      <c r="I159" s="201"/>
      <c r="J159" s="197"/>
      <c r="K159" s="197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151</v>
      </c>
      <c r="AU159" s="206" t="s">
        <v>83</v>
      </c>
      <c r="AV159" s="13" t="s">
        <v>83</v>
      </c>
      <c r="AW159" s="13" t="s">
        <v>33</v>
      </c>
      <c r="AX159" s="13" t="s">
        <v>73</v>
      </c>
      <c r="AY159" s="206" t="s">
        <v>125</v>
      </c>
    </row>
    <row r="160" spans="1:51" s="14" customFormat="1" ht="10" x14ac:dyDescent="0.2">
      <c r="B160" s="211"/>
      <c r="C160" s="212"/>
      <c r="D160" s="188" t="s">
        <v>151</v>
      </c>
      <c r="E160" s="213" t="s">
        <v>19</v>
      </c>
      <c r="F160" s="214" t="s">
        <v>188</v>
      </c>
      <c r="G160" s="212"/>
      <c r="H160" s="213" t="s">
        <v>19</v>
      </c>
      <c r="I160" s="215"/>
      <c r="J160" s="212"/>
      <c r="K160" s="212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151</v>
      </c>
      <c r="AU160" s="220" t="s">
        <v>83</v>
      </c>
      <c r="AV160" s="14" t="s">
        <v>81</v>
      </c>
      <c r="AW160" s="14" t="s">
        <v>33</v>
      </c>
      <c r="AX160" s="14" t="s">
        <v>73</v>
      </c>
      <c r="AY160" s="220" t="s">
        <v>125</v>
      </c>
    </row>
    <row r="161" spans="1:65" s="14" customFormat="1" ht="10" x14ac:dyDescent="0.2">
      <c r="B161" s="211"/>
      <c r="C161" s="212"/>
      <c r="D161" s="188" t="s">
        <v>151</v>
      </c>
      <c r="E161" s="213" t="s">
        <v>19</v>
      </c>
      <c r="F161" s="214" t="s">
        <v>179</v>
      </c>
      <c r="G161" s="212"/>
      <c r="H161" s="213" t="s">
        <v>19</v>
      </c>
      <c r="I161" s="215"/>
      <c r="J161" s="212"/>
      <c r="K161" s="212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151</v>
      </c>
      <c r="AU161" s="220" t="s">
        <v>83</v>
      </c>
      <c r="AV161" s="14" t="s">
        <v>81</v>
      </c>
      <c r="AW161" s="14" t="s">
        <v>33</v>
      </c>
      <c r="AX161" s="14" t="s">
        <v>73</v>
      </c>
      <c r="AY161" s="220" t="s">
        <v>125</v>
      </c>
    </row>
    <row r="162" spans="1:65" s="13" customFormat="1" ht="10" x14ac:dyDescent="0.2">
      <c r="B162" s="196"/>
      <c r="C162" s="197"/>
      <c r="D162" s="188" t="s">
        <v>151</v>
      </c>
      <c r="E162" s="198" t="s">
        <v>19</v>
      </c>
      <c r="F162" s="199" t="s">
        <v>205</v>
      </c>
      <c r="G162" s="197"/>
      <c r="H162" s="200">
        <v>1.3</v>
      </c>
      <c r="I162" s="201"/>
      <c r="J162" s="197"/>
      <c r="K162" s="197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151</v>
      </c>
      <c r="AU162" s="206" t="s">
        <v>83</v>
      </c>
      <c r="AV162" s="13" t="s">
        <v>83</v>
      </c>
      <c r="AW162" s="13" t="s">
        <v>33</v>
      </c>
      <c r="AX162" s="13" t="s">
        <v>73</v>
      </c>
      <c r="AY162" s="206" t="s">
        <v>125</v>
      </c>
    </row>
    <row r="163" spans="1:65" s="14" customFormat="1" ht="10" x14ac:dyDescent="0.2">
      <c r="B163" s="211"/>
      <c r="C163" s="212"/>
      <c r="D163" s="188" t="s">
        <v>151</v>
      </c>
      <c r="E163" s="213" t="s">
        <v>19</v>
      </c>
      <c r="F163" s="214" t="s">
        <v>182</v>
      </c>
      <c r="G163" s="212"/>
      <c r="H163" s="213" t="s">
        <v>19</v>
      </c>
      <c r="I163" s="215"/>
      <c r="J163" s="212"/>
      <c r="K163" s="212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151</v>
      </c>
      <c r="AU163" s="220" t="s">
        <v>83</v>
      </c>
      <c r="AV163" s="14" t="s">
        <v>81</v>
      </c>
      <c r="AW163" s="14" t="s">
        <v>33</v>
      </c>
      <c r="AX163" s="14" t="s">
        <v>73</v>
      </c>
      <c r="AY163" s="220" t="s">
        <v>125</v>
      </c>
    </row>
    <row r="164" spans="1:65" s="13" customFormat="1" ht="10" x14ac:dyDescent="0.2">
      <c r="B164" s="196"/>
      <c r="C164" s="197"/>
      <c r="D164" s="188" t="s">
        <v>151</v>
      </c>
      <c r="E164" s="198" t="s">
        <v>19</v>
      </c>
      <c r="F164" s="199" t="s">
        <v>206</v>
      </c>
      <c r="G164" s="197"/>
      <c r="H164" s="200">
        <v>2.3740000000000001</v>
      </c>
      <c r="I164" s="201"/>
      <c r="J164" s="197"/>
      <c r="K164" s="197"/>
      <c r="L164" s="202"/>
      <c r="M164" s="203"/>
      <c r="N164" s="204"/>
      <c r="O164" s="204"/>
      <c r="P164" s="204"/>
      <c r="Q164" s="204"/>
      <c r="R164" s="204"/>
      <c r="S164" s="204"/>
      <c r="T164" s="205"/>
      <c r="AT164" s="206" t="s">
        <v>151</v>
      </c>
      <c r="AU164" s="206" t="s">
        <v>83</v>
      </c>
      <c r="AV164" s="13" t="s">
        <v>83</v>
      </c>
      <c r="AW164" s="13" t="s">
        <v>33</v>
      </c>
      <c r="AX164" s="13" t="s">
        <v>73</v>
      </c>
      <c r="AY164" s="206" t="s">
        <v>125</v>
      </c>
    </row>
    <row r="165" spans="1:65" s="14" customFormat="1" ht="10" x14ac:dyDescent="0.2">
      <c r="B165" s="211"/>
      <c r="C165" s="212"/>
      <c r="D165" s="188" t="s">
        <v>151</v>
      </c>
      <c r="E165" s="213" t="s">
        <v>19</v>
      </c>
      <c r="F165" s="214" t="s">
        <v>184</v>
      </c>
      <c r="G165" s="212"/>
      <c r="H165" s="213" t="s">
        <v>19</v>
      </c>
      <c r="I165" s="215"/>
      <c r="J165" s="212"/>
      <c r="K165" s="212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151</v>
      </c>
      <c r="AU165" s="220" t="s">
        <v>83</v>
      </c>
      <c r="AV165" s="14" t="s">
        <v>81</v>
      </c>
      <c r="AW165" s="14" t="s">
        <v>33</v>
      </c>
      <c r="AX165" s="14" t="s">
        <v>73</v>
      </c>
      <c r="AY165" s="220" t="s">
        <v>125</v>
      </c>
    </row>
    <row r="166" spans="1:65" s="13" customFormat="1" ht="10" x14ac:dyDescent="0.2">
      <c r="B166" s="196"/>
      <c r="C166" s="197"/>
      <c r="D166" s="188" t="s">
        <v>151</v>
      </c>
      <c r="E166" s="198" t="s">
        <v>19</v>
      </c>
      <c r="F166" s="199" t="s">
        <v>207</v>
      </c>
      <c r="G166" s="197"/>
      <c r="H166" s="200">
        <v>1.0740000000000001</v>
      </c>
      <c r="I166" s="201"/>
      <c r="J166" s="197"/>
      <c r="K166" s="197"/>
      <c r="L166" s="202"/>
      <c r="M166" s="203"/>
      <c r="N166" s="204"/>
      <c r="O166" s="204"/>
      <c r="P166" s="204"/>
      <c r="Q166" s="204"/>
      <c r="R166" s="204"/>
      <c r="S166" s="204"/>
      <c r="T166" s="205"/>
      <c r="AT166" s="206" t="s">
        <v>151</v>
      </c>
      <c r="AU166" s="206" t="s">
        <v>83</v>
      </c>
      <c r="AV166" s="13" t="s">
        <v>83</v>
      </c>
      <c r="AW166" s="13" t="s">
        <v>33</v>
      </c>
      <c r="AX166" s="13" t="s">
        <v>73</v>
      </c>
      <c r="AY166" s="206" t="s">
        <v>125</v>
      </c>
    </row>
    <row r="167" spans="1:65" s="14" customFormat="1" ht="10" x14ac:dyDescent="0.2">
      <c r="B167" s="211"/>
      <c r="C167" s="212"/>
      <c r="D167" s="188" t="s">
        <v>151</v>
      </c>
      <c r="E167" s="213" t="s">
        <v>19</v>
      </c>
      <c r="F167" s="214" t="s">
        <v>187</v>
      </c>
      <c r="G167" s="212"/>
      <c r="H167" s="213" t="s">
        <v>19</v>
      </c>
      <c r="I167" s="215"/>
      <c r="J167" s="212"/>
      <c r="K167" s="212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151</v>
      </c>
      <c r="AU167" s="220" t="s">
        <v>83</v>
      </c>
      <c r="AV167" s="14" t="s">
        <v>81</v>
      </c>
      <c r="AW167" s="14" t="s">
        <v>33</v>
      </c>
      <c r="AX167" s="14" t="s">
        <v>73</v>
      </c>
      <c r="AY167" s="220" t="s">
        <v>125</v>
      </c>
    </row>
    <row r="168" spans="1:65" s="13" customFormat="1" ht="10" x14ac:dyDescent="0.2">
      <c r="B168" s="196"/>
      <c r="C168" s="197"/>
      <c r="D168" s="188" t="s">
        <v>151</v>
      </c>
      <c r="E168" s="198" t="s">
        <v>19</v>
      </c>
      <c r="F168" s="199" t="s">
        <v>208</v>
      </c>
      <c r="G168" s="197"/>
      <c r="H168" s="200">
        <v>1.752</v>
      </c>
      <c r="I168" s="201"/>
      <c r="J168" s="197"/>
      <c r="K168" s="197"/>
      <c r="L168" s="202"/>
      <c r="M168" s="203"/>
      <c r="N168" s="204"/>
      <c r="O168" s="204"/>
      <c r="P168" s="204"/>
      <c r="Q168" s="204"/>
      <c r="R168" s="204"/>
      <c r="S168" s="204"/>
      <c r="T168" s="205"/>
      <c r="AT168" s="206" t="s">
        <v>151</v>
      </c>
      <c r="AU168" s="206" t="s">
        <v>83</v>
      </c>
      <c r="AV168" s="13" t="s">
        <v>83</v>
      </c>
      <c r="AW168" s="13" t="s">
        <v>33</v>
      </c>
      <c r="AX168" s="13" t="s">
        <v>73</v>
      </c>
      <c r="AY168" s="206" t="s">
        <v>125</v>
      </c>
    </row>
    <row r="169" spans="1:65" s="15" customFormat="1" ht="10" x14ac:dyDescent="0.2">
      <c r="B169" s="221"/>
      <c r="C169" s="222"/>
      <c r="D169" s="188" t="s">
        <v>151</v>
      </c>
      <c r="E169" s="223" t="s">
        <v>19</v>
      </c>
      <c r="F169" s="224" t="s">
        <v>193</v>
      </c>
      <c r="G169" s="222"/>
      <c r="H169" s="225">
        <v>7.8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151</v>
      </c>
      <c r="AU169" s="231" t="s">
        <v>83</v>
      </c>
      <c r="AV169" s="15" t="s">
        <v>155</v>
      </c>
      <c r="AW169" s="15" t="s">
        <v>33</v>
      </c>
      <c r="AX169" s="15" t="s">
        <v>81</v>
      </c>
      <c r="AY169" s="231" t="s">
        <v>125</v>
      </c>
    </row>
    <row r="170" spans="1:65" s="13" customFormat="1" ht="10" x14ac:dyDescent="0.2">
      <c r="B170" s="196"/>
      <c r="C170" s="197"/>
      <c r="D170" s="188" t="s">
        <v>151</v>
      </c>
      <c r="E170" s="197"/>
      <c r="F170" s="199" t="s">
        <v>215</v>
      </c>
      <c r="G170" s="197"/>
      <c r="H170" s="200">
        <v>14.04</v>
      </c>
      <c r="I170" s="201"/>
      <c r="J170" s="197"/>
      <c r="K170" s="197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151</v>
      </c>
      <c r="AU170" s="206" t="s">
        <v>83</v>
      </c>
      <c r="AV170" s="13" t="s">
        <v>83</v>
      </c>
      <c r="AW170" s="13" t="s">
        <v>4</v>
      </c>
      <c r="AX170" s="13" t="s">
        <v>81</v>
      </c>
      <c r="AY170" s="206" t="s">
        <v>125</v>
      </c>
    </row>
    <row r="171" spans="1:65" s="12" customFormat="1" ht="22.75" customHeight="1" x14ac:dyDescent="0.25">
      <c r="B171" s="159"/>
      <c r="C171" s="160"/>
      <c r="D171" s="161" t="s">
        <v>72</v>
      </c>
      <c r="E171" s="173" t="s">
        <v>145</v>
      </c>
      <c r="F171" s="173" t="s">
        <v>216</v>
      </c>
      <c r="G171" s="160"/>
      <c r="H171" s="160"/>
      <c r="I171" s="163"/>
      <c r="J171" s="174">
        <f>BK171</f>
        <v>0</v>
      </c>
      <c r="K171" s="160"/>
      <c r="L171" s="165"/>
      <c r="M171" s="166"/>
      <c r="N171" s="167"/>
      <c r="O171" s="167"/>
      <c r="P171" s="168">
        <f>SUM(P172:P244)</f>
        <v>0</v>
      </c>
      <c r="Q171" s="167"/>
      <c r="R171" s="168">
        <f>SUM(R172:R244)</f>
        <v>33.26670215</v>
      </c>
      <c r="S171" s="167"/>
      <c r="T171" s="169">
        <f>SUM(T172:T244)</f>
        <v>0</v>
      </c>
      <c r="AR171" s="170" t="s">
        <v>81</v>
      </c>
      <c r="AT171" s="171" t="s">
        <v>72</v>
      </c>
      <c r="AU171" s="171" t="s">
        <v>81</v>
      </c>
      <c r="AY171" s="170" t="s">
        <v>125</v>
      </c>
      <c r="BK171" s="172">
        <f>SUM(BK172:BK244)</f>
        <v>0</v>
      </c>
    </row>
    <row r="172" spans="1:65" s="2" customFormat="1" ht="24.15" customHeight="1" x14ac:dyDescent="0.2">
      <c r="A172" s="36"/>
      <c r="B172" s="37"/>
      <c r="C172" s="175" t="s">
        <v>155</v>
      </c>
      <c r="D172" s="175" t="s">
        <v>128</v>
      </c>
      <c r="E172" s="176" t="s">
        <v>217</v>
      </c>
      <c r="F172" s="177" t="s">
        <v>218</v>
      </c>
      <c r="G172" s="178" t="s">
        <v>219</v>
      </c>
      <c r="H172" s="179">
        <v>23</v>
      </c>
      <c r="I172" s="180"/>
      <c r="J172" s="181">
        <f>ROUND(I172*H172,2)</f>
        <v>0</v>
      </c>
      <c r="K172" s="177" t="s">
        <v>131</v>
      </c>
      <c r="L172" s="41"/>
      <c r="M172" s="182" t="s">
        <v>19</v>
      </c>
      <c r="N172" s="183" t="s">
        <v>44</v>
      </c>
      <c r="O172" s="66"/>
      <c r="P172" s="184">
        <f>O172*H172</f>
        <v>0</v>
      </c>
      <c r="Q172" s="184">
        <v>0.17488999999999999</v>
      </c>
      <c r="R172" s="184">
        <f>Q172*H172</f>
        <v>4.0224700000000002</v>
      </c>
      <c r="S172" s="184">
        <v>0</v>
      </c>
      <c r="T172" s="18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6" t="s">
        <v>155</v>
      </c>
      <c r="AT172" s="186" t="s">
        <v>128</v>
      </c>
      <c r="AU172" s="186" t="s">
        <v>83</v>
      </c>
      <c r="AY172" s="19" t="s">
        <v>125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9" t="s">
        <v>81</v>
      </c>
      <c r="BK172" s="187">
        <f>ROUND(I172*H172,2)</f>
        <v>0</v>
      </c>
      <c r="BL172" s="19" t="s">
        <v>155</v>
      </c>
      <c r="BM172" s="186" t="s">
        <v>220</v>
      </c>
    </row>
    <row r="173" spans="1:65" s="2" customFormat="1" ht="27" x14ac:dyDescent="0.2">
      <c r="A173" s="36"/>
      <c r="B173" s="37"/>
      <c r="C173" s="38"/>
      <c r="D173" s="188" t="s">
        <v>134</v>
      </c>
      <c r="E173" s="38"/>
      <c r="F173" s="189" t="s">
        <v>221</v>
      </c>
      <c r="G173" s="38"/>
      <c r="H173" s="38"/>
      <c r="I173" s="190"/>
      <c r="J173" s="38"/>
      <c r="K173" s="38"/>
      <c r="L173" s="41"/>
      <c r="M173" s="191"/>
      <c r="N173" s="192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134</v>
      </c>
      <c r="AU173" s="19" t="s">
        <v>83</v>
      </c>
    </row>
    <row r="174" spans="1:65" s="2" customFormat="1" ht="10" x14ac:dyDescent="0.2">
      <c r="A174" s="36"/>
      <c r="B174" s="37"/>
      <c r="C174" s="38"/>
      <c r="D174" s="193" t="s">
        <v>135</v>
      </c>
      <c r="E174" s="38"/>
      <c r="F174" s="194" t="s">
        <v>222</v>
      </c>
      <c r="G174" s="38"/>
      <c r="H174" s="38"/>
      <c r="I174" s="190"/>
      <c r="J174" s="38"/>
      <c r="K174" s="38"/>
      <c r="L174" s="41"/>
      <c r="M174" s="191"/>
      <c r="N174" s="192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135</v>
      </c>
      <c r="AU174" s="19" t="s">
        <v>83</v>
      </c>
    </row>
    <row r="175" spans="1:65" s="14" customFormat="1" ht="10" x14ac:dyDescent="0.2">
      <c r="B175" s="211"/>
      <c r="C175" s="212"/>
      <c r="D175" s="188" t="s">
        <v>151</v>
      </c>
      <c r="E175" s="213" t="s">
        <v>19</v>
      </c>
      <c r="F175" s="214" t="s">
        <v>177</v>
      </c>
      <c r="G175" s="212"/>
      <c r="H175" s="213" t="s">
        <v>19</v>
      </c>
      <c r="I175" s="215"/>
      <c r="J175" s="212"/>
      <c r="K175" s="212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151</v>
      </c>
      <c r="AU175" s="220" t="s">
        <v>83</v>
      </c>
      <c r="AV175" s="14" t="s">
        <v>81</v>
      </c>
      <c r="AW175" s="14" t="s">
        <v>33</v>
      </c>
      <c r="AX175" s="14" t="s">
        <v>73</v>
      </c>
      <c r="AY175" s="220" t="s">
        <v>125</v>
      </c>
    </row>
    <row r="176" spans="1:65" s="14" customFormat="1" ht="10" x14ac:dyDescent="0.2">
      <c r="B176" s="211"/>
      <c r="C176" s="212"/>
      <c r="D176" s="188" t="s">
        <v>151</v>
      </c>
      <c r="E176" s="213" t="s">
        <v>19</v>
      </c>
      <c r="F176" s="214" t="s">
        <v>179</v>
      </c>
      <c r="G176" s="212"/>
      <c r="H176" s="213" t="s">
        <v>19</v>
      </c>
      <c r="I176" s="215"/>
      <c r="J176" s="212"/>
      <c r="K176" s="212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151</v>
      </c>
      <c r="AU176" s="220" t="s">
        <v>83</v>
      </c>
      <c r="AV176" s="14" t="s">
        <v>81</v>
      </c>
      <c r="AW176" s="14" t="s">
        <v>33</v>
      </c>
      <c r="AX176" s="14" t="s">
        <v>73</v>
      </c>
      <c r="AY176" s="220" t="s">
        <v>125</v>
      </c>
    </row>
    <row r="177" spans="1:65" s="13" customFormat="1" ht="10" x14ac:dyDescent="0.2">
      <c r="B177" s="196"/>
      <c r="C177" s="197"/>
      <c r="D177" s="188" t="s">
        <v>151</v>
      </c>
      <c r="E177" s="198" t="s">
        <v>19</v>
      </c>
      <c r="F177" s="199" t="s">
        <v>223</v>
      </c>
      <c r="G177" s="197"/>
      <c r="H177" s="200">
        <v>4</v>
      </c>
      <c r="I177" s="201"/>
      <c r="J177" s="197"/>
      <c r="K177" s="197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151</v>
      </c>
      <c r="AU177" s="206" t="s">
        <v>83</v>
      </c>
      <c r="AV177" s="13" t="s">
        <v>83</v>
      </c>
      <c r="AW177" s="13" t="s">
        <v>33</v>
      </c>
      <c r="AX177" s="13" t="s">
        <v>73</v>
      </c>
      <c r="AY177" s="206" t="s">
        <v>125</v>
      </c>
    </row>
    <row r="178" spans="1:65" s="13" customFormat="1" ht="10" x14ac:dyDescent="0.2">
      <c r="B178" s="196"/>
      <c r="C178" s="197"/>
      <c r="D178" s="188" t="s">
        <v>151</v>
      </c>
      <c r="E178" s="198" t="s">
        <v>19</v>
      </c>
      <c r="F178" s="199" t="s">
        <v>224</v>
      </c>
      <c r="G178" s="197"/>
      <c r="H178" s="200">
        <v>2</v>
      </c>
      <c r="I178" s="201"/>
      <c r="J178" s="197"/>
      <c r="K178" s="197"/>
      <c r="L178" s="202"/>
      <c r="M178" s="203"/>
      <c r="N178" s="204"/>
      <c r="O178" s="204"/>
      <c r="P178" s="204"/>
      <c r="Q178" s="204"/>
      <c r="R178" s="204"/>
      <c r="S178" s="204"/>
      <c r="T178" s="205"/>
      <c r="AT178" s="206" t="s">
        <v>151</v>
      </c>
      <c r="AU178" s="206" t="s">
        <v>83</v>
      </c>
      <c r="AV178" s="13" t="s">
        <v>83</v>
      </c>
      <c r="AW178" s="13" t="s">
        <v>33</v>
      </c>
      <c r="AX178" s="13" t="s">
        <v>73</v>
      </c>
      <c r="AY178" s="206" t="s">
        <v>125</v>
      </c>
    </row>
    <row r="179" spans="1:65" s="14" customFormat="1" ht="10" x14ac:dyDescent="0.2">
      <c r="B179" s="211"/>
      <c r="C179" s="212"/>
      <c r="D179" s="188" t="s">
        <v>151</v>
      </c>
      <c r="E179" s="213" t="s">
        <v>19</v>
      </c>
      <c r="F179" s="214" t="s">
        <v>182</v>
      </c>
      <c r="G179" s="212"/>
      <c r="H179" s="213" t="s">
        <v>19</v>
      </c>
      <c r="I179" s="215"/>
      <c r="J179" s="212"/>
      <c r="K179" s="212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151</v>
      </c>
      <c r="AU179" s="220" t="s">
        <v>83</v>
      </c>
      <c r="AV179" s="14" t="s">
        <v>81</v>
      </c>
      <c r="AW179" s="14" t="s">
        <v>33</v>
      </c>
      <c r="AX179" s="14" t="s">
        <v>73</v>
      </c>
      <c r="AY179" s="220" t="s">
        <v>125</v>
      </c>
    </row>
    <row r="180" spans="1:65" s="13" customFormat="1" ht="10" x14ac:dyDescent="0.2">
      <c r="B180" s="196"/>
      <c r="C180" s="197"/>
      <c r="D180" s="188" t="s">
        <v>151</v>
      </c>
      <c r="E180" s="198" t="s">
        <v>19</v>
      </c>
      <c r="F180" s="199" t="s">
        <v>225</v>
      </c>
      <c r="G180" s="197"/>
      <c r="H180" s="200">
        <v>6</v>
      </c>
      <c r="I180" s="201"/>
      <c r="J180" s="197"/>
      <c r="K180" s="197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151</v>
      </c>
      <c r="AU180" s="206" t="s">
        <v>83</v>
      </c>
      <c r="AV180" s="13" t="s">
        <v>83</v>
      </c>
      <c r="AW180" s="13" t="s">
        <v>33</v>
      </c>
      <c r="AX180" s="13" t="s">
        <v>73</v>
      </c>
      <c r="AY180" s="206" t="s">
        <v>125</v>
      </c>
    </row>
    <row r="181" spans="1:65" s="13" customFormat="1" ht="10" x14ac:dyDescent="0.2">
      <c r="B181" s="196"/>
      <c r="C181" s="197"/>
      <c r="D181" s="188" t="s">
        <v>151</v>
      </c>
      <c r="E181" s="198" t="s">
        <v>19</v>
      </c>
      <c r="F181" s="199" t="s">
        <v>224</v>
      </c>
      <c r="G181" s="197"/>
      <c r="H181" s="200">
        <v>2</v>
      </c>
      <c r="I181" s="201"/>
      <c r="J181" s="197"/>
      <c r="K181" s="197"/>
      <c r="L181" s="202"/>
      <c r="M181" s="203"/>
      <c r="N181" s="204"/>
      <c r="O181" s="204"/>
      <c r="P181" s="204"/>
      <c r="Q181" s="204"/>
      <c r="R181" s="204"/>
      <c r="S181" s="204"/>
      <c r="T181" s="205"/>
      <c r="AT181" s="206" t="s">
        <v>151</v>
      </c>
      <c r="AU181" s="206" t="s">
        <v>83</v>
      </c>
      <c r="AV181" s="13" t="s">
        <v>83</v>
      </c>
      <c r="AW181" s="13" t="s">
        <v>33</v>
      </c>
      <c r="AX181" s="13" t="s">
        <v>73</v>
      </c>
      <c r="AY181" s="206" t="s">
        <v>125</v>
      </c>
    </row>
    <row r="182" spans="1:65" s="14" customFormat="1" ht="10" x14ac:dyDescent="0.2">
      <c r="B182" s="211"/>
      <c r="C182" s="212"/>
      <c r="D182" s="188" t="s">
        <v>151</v>
      </c>
      <c r="E182" s="213" t="s">
        <v>19</v>
      </c>
      <c r="F182" s="214" t="s">
        <v>184</v>
      </c>
      <c r="G182" s="212"/>
      <c r="H182" s="213" t="s">
        <v>19</v>
      </c>
      <c r="I182" s="215"/>
      <c r="J182" s="212"/>
      <c r="K182" s="212"/>
      <c r="L182" s="216"/>
      <c r="M182" s="217"/>
      <c r="N182" s="218"/>
      <c r="O182" s="218"/>
      <c r="P182" s="218"/>
      <c r="Q182" s="218"/>
      <c r="R182" s="218"/>
      <c r="S182" s="218"/>
      <c r="T182" s="219"/>
      <c r="AT182" s="220" t="s">
        <v>151</v>
      </c>
      <c r="AU182" s="220" t="s">
        <v>83</v>
      </c>
      <c r="AV182" s="14" t="s">
        <v>81</v>
      </c>
      <c r="AW182" s="14" t="s">
        <v>33</v>
      </c>
      <c r="AX182" s="14" t="s">
        <v>73</v>
      </c>
      <c r="AY182" s="220" t="s">
        <v>125</v>
      </c>
    </row>
    <row r="183" spans="1:65" s="13" customFormat="1" ht="10" x14ac:dyDescent="0.2">
      <c r="B183" s="196"/>
      <c r="C183" s="197"/>
      <c r="D183" s="188" t="s">
        <v>151</v>
      </c>
      <c r="E183" s="198" t="s">
        <v>19</v>
      </c>
      <c r="F183" s="199" t="s">
        <v>226</v>
      </c>
      <c r="G183" s="197"/>
      <c r="H183" s="200">
        <v>2</v>
      </c>
      <c r="I183" s="201"/>
      <c r="J183" s="197"/>
      <c r="K183" s="197"/>
      <c r="L183" s="202"/>
      <c r="M183" s="203"/>
      <c r="N183" s="204"/>
      <c r="O183" s="204"/>
      <c r="P183" s="204"/>
      <c r="Q183" s="204"/>
      <c r="R183" s="204"/>
      <c r="S183" s="204"/>
      <c r="T183" s="205"/>
      <c r="AT183" s="206" t="s">
        <v>151</v>
      </c>
      <c r="AU183" s="206" t="s">
        <v>83</v>
      </c>
      <c r="AV183" s="13" t="s">
        <v>83</v>
      </c>
      <c r="AW183" s="13" t="s">
        <v>33</v>
      </c>
      <c r="AX183" s="13" t="s">
        <v>73</v>
      </c>
      <c r="AY183" s="206" t="s">
        <v>125</v>
      </c>
    </row>
    <row r="184" spans="1:65" s="13" customFormat="1" ht="10" x14ac:dyDescent="0.2">
      <c r="B184" s="196"/>
      <c r="C184" s="197"/>
      <c r="D184" s="188" t="s">
        <v>151</v>
      </c>
      <c r="E184" s="198" t="s">
        <v>19</v>
      </c>
      <c r="F184" s="199" t="s">
        <v>227</v>
      </c>
      <c r="G184" s="197"/>
      <c r="H184" s="200">
        <v>1</v>
      </c>
      <c r="I184" s="201"/>
      <c r="J184" s="197"/>
      <c r="K184" s="197"/>
      <c r="L184" s="202"/>
      <c r="M184" s="203"/>
      <c r="N184" s="204"/>
      <c r="O184" s="204"/>
      <c r="P184" s="204"/>
      <c r="Q184" s="204"/>
      <c r="R184" s="204"/>
      <c r="S184" s="204"/>
      <c r="T184" s="205"/>
      <c r="AT184" s="206" t="s">
        <v>151</v>
      </c>
      <c r="AU184" s="206" t="s">
        <v>83</v>
      </c>
      <c r="AV184" s="13" t="s">
        <v>83</v>
      </c>
      <c r="AW184" s="13" t="s">
        <v>33</v>
      </c>
      <c r="AX184" s="13" t="s">
        <v>73</v>
      </c>
      <c r="AY184" s="206" t="s">
        <v>125</v>
      </c>
    </row>
    <row r="185" spans="1:65" s="14" customFormat="1" ht="10" x14ac:dyDescent="0.2">
      <c r="B185" s="211"/>
      <c r="C185" s="212"/>
      <c r="D185" s="188" t="s">
        <v>151</v>
      </c>
      <c r="E185" s="213" t="s">
        <v>19</v>
      </c>
      <c r="F185" s="214" t="s">
        <v>187</v>
      </c>
      <c r="G185" s="212"/>
      <c r="H185" s="213" t="s">
        <v>19</v>
      </c>
      <c r="I185" s="215"/>
      <c r="J185" s="212"/>
      <c r="K185" s="212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151</v>
      </c>
      <c r="AU185" s="220" t="s">
        <v>83</v>
      </c>
      <c r="AV185" s="14" t="s">
        <v>81</v>
      </c>
      <c r="AW185" s="14" t="s">
        <v>33</v>
      </c>
      <c r="AX185" s="14" t="s">
        <v>73</v>
      </c>
      <c r="AY185" s="220" t="s">
        <v>125</v>
      </c>
    </row>
    <row r="186" spans="1:65" s="13" customFormat="1" ht="10" x14ac:dyDescent="0.2">
      <c r="B186" s="196"/>
      <c r="C186" s="197"/>
      <c r="D186" s="188" t="s">
        <v>151</v>
      </c>
      <c r="E186" s="198" t="s">
        <v>19</v>
      </c>
      <c r="F186" s="199" t="s">
        <v>223</v>
      </c>
      <c r="G186" s="197"/>
      <c r="H186" s="200">
        <v>4</v>
      </c>
      <c r="I186" s="201"/>
      <c r="J186" s="197"/>
      <c r="K186" s="197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151</v>
      </c>
      <c r="AU186" s="206" t="s">
        <v>83</v>
      </c>
      <c r="AV186" s="13" t="s">
        <v>83</v>
      </c>
      <c r="AW186" s="13" t="s">
        <v>33</v>
      </c>
      <c r="AX186" s="13" t="s">
        <v>73</v>
      </c>
      <c r="AY186" s="206" t="s">
        <v>125</v>
      </c>
    </row>
    <row r="187" spans="1:65" s="13" customFormat="1" ht="10" x14ac:dyDescent="0.2">
      <c r="B187" s="196"/>
      <c r="C187" s="197"/>
      <c r="D187" s="188" t="s">
        <v>151</v>
      </c>
      <c r="E187" s="198" t="s">
        <v>19</v>
      </c>
      <c r="F187" s="199" t="s">
        <v>224</v>
      </c>
      <c r="G187" s="197"/>
      <c r="H187" s="200">
        <v>2</v>
      </c>
      <c r="I187" s="201"/>
      <c r="J187" s="197"/>
      <c r="K187" s="197"/>
      <c r="L187" s="202"/>
      <c r="M187" s="203"/>
      <c r="N187" s="204"/>
      <c r="O187" s="204"/>
      <c r="P187" s="204"/>
      <c r="Q187" s="204"/>
      <c r="R187" s="204"/>
      <c r="S187" s="204"/>
      <c r="T187" s="205"/>
      <c r="AT187" s="206" t="s">
        <v>151</v>
      </c>
      <c r="AU187" s="206" t="s">
        <v>83</v>
      </c>
      <c r="AV187" s="13" t="s">
        <v>83</v>
      </c>
      <c r="AW187" s="13" t="s">
        <v>33</v>
      </c>
      <c r="AX187" s="13" t="s">
        <v>73</v>
      </c>
      <c r="AY187" s="206" t="s">
        <v>125</v>
      </c>
    </row>
    <row r="188" spans="1:65" s="15" customFormat="1" ht="10" x14ac:dyDescent="0.2">
      <c r="B188" s="221"/>
      <c r="C188" s="222"/>
      <c r="D188" s="188" t="s">
        <v>151</v>
      </c>
      <c r="E188" s="223" t="s">
        <v>19</v>
      </c>
      <c r="F188" s="224" t="s">
        <v>193</v>
      </c>
      <c r="G188" s="222"/>
      <c r="H188" s="225">
        <v>23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AT188" s="231" t="s">
        <v>151</v>
      </c>
      <c r="AU188" s="231" t="s">
        <v>83</v>
      </c>
      <c r="AV188" s="15" t="s">
        <v>155</v>
      </c>
      <c r="AW188" s="15" t="s">
        <v>33</v>
      </c>
      <c r="AX188" s="15" t="s">
        <v>81</v>
      </c>
      <c r="AY188" s="231" t="s">
        <v>125</v>
      </c>
    </row>
    <row r="189" spans="1:65" s="2" customFormat="1" ht="16.5" customHeight="1" x14ac:dyDescent="0.2">
      <c r="A189" s="36"/>
      <c r="B189" s="37"/>
      <c r="C189" s="232" t="s">
        <v>124</v>
      </c>
      <c r="D189" s="232" t="s">
        <v>228</v>
      </c>
      <c r="E189" s="233" t="s">
        <v>229</v>
      </c>
      <c r="F189" s="234" t="s">
        <v>230</v>
      </c>
      <c r="G189" s="235" t="s">
        <v>219</v>
      </c>
      <c r="H189" s="236">
        <v>23</v>
      </c>
      <c r="I189" s="237"/>
      <c r="J189" s="238">
        <f>ROUND(I189*H189,2)</f>
        <v>0</v>
      </c>
      <c r="K189" s="234" t="s">
        <v>131</v>
      </c>
      <c r="L189" s="239"/>
      <c r="M189" s="240" t="s">
        <v>19</v>
      </c>
      <c r="N189" s="241" t="s">
        <v>44</v>
      </c>
      <c r="O189" s="66"/>
      <c r="P189" s="184">
        <f>O189*H189</f>
        <v>0</v>
      </c>
      <c r="Q189" s="184">
        <v>0</v>
      </c>
      <c r="R189" s="184">
        <f>Q189*H189</f>
        <v>0</v>
      </c>
      <c r="S189" s="184">
        <v>0</v>
      </c>
      <c r="T189" s="185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6" t="s">
        <v>231</v>
      </c>
      <c r="AT189" s="186" t="s">
        <v>228</v>
      </c>
      <c r="AU189" s="186" t="s">
        <v>83</v>
      </c>
      <c r="AY189" s="19" t="s">
        <v>125</v>
      </c>
      <c r="BE189" s="187">
        <f>IF(N189="základní",J189,0)</f>
        <v>0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19" t="s">
        <v>81</v>
      </c>
      <c r="BK189" s="187">
        <f>ROUND(I189*H189,2)</f>
        <v>0</v>
      </c>
      <c r="BL189" s="19" t="s">
        <v>155</v>
      </c>
      <c r="BM189" s="186" t="s">
        <v>232</v>
      </c>
    </row>
    <row r="190" spans="1:65" s="2" customFormat="1" ht="10" x14ac:dyDescent="0.2">
      <c r="A190" s="36"/>
      <c r="B190" s="37"/>
      <c r="C190" s="38"/>
      <c r="D190" s="188" t="s">
        <v>134</v>
      </c>
      <c r="E190" s="38"/>
      <c r="F190" s="189" t="s">
        <v>230</v>
      </c>
      <c r="G190" s="38"/>
      <c r="H190" s="38"/>
      <c r="I190" s="190"/>
      <c r="J190" s="38"/>
      <c r="K190" s="38"/>
      <c r="L190" s="41"/>
      <c r="M190" s="191"/>
      <c r="N190" s="192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134</v>
      </c>
      <c r="AU190" s="19" t="s">
        <v>83</v>
      </c>
    </row>
    <row r="191" spans="1:65" s="2" customFormat="1" ht="24.15" customHeight="1" x14ac:dyDescent="0.2">
      <c r="A191" s="36"/>
      <c r="B191" s="37"/>
      <c r="C191" s="175" t="s">
        <v>233</v>
      </c>
      <c r="D191" s="175" t="s">
        <v>128</v>
      </c>
      <c r="E191" s="176" t="s">
        <v>234</v>
      </c>
      <c r="F191" s="177" t="s">
        <v>235</v>
      </c>
      <c r="G191" s="178" t="s">
        <v>219</v>
      </c>
      <c r="H191" s="179">
        <v>115</v>
      </c>
      <c r="I191" s="180"/>
      <c r="J191" s="181">
        <f>ROUND(I191*H191,2)</f>
        <v>0</v>
      </c>
      <c r="K191" s="177" t="s">
        <v>131</v>
      </c>
      <c r="L191" s="41"/>
      <c r="M191" s="182" t="s">
        <v>19</v>
      </c>
      <c r="N191" s="183" t="s">
        <v>44</v>
      </c>
      <c r="O191" s="66"/>
      <c r="P191" s="184">
        <f>O191*H191</f>
        <v>0</v>
      </c>
      <c r="Q191" s="184">
        <v>0.17488999999999999</v>
      </c>
      <c r="R191" s="184">
        <f>Q191*H191</f>
        <v>20.112349999999999</v>
      </c>
      <c r="S191" s="184">
        <v>0</v>
      </c>
      <c r="T191" s="185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6" t="s">
        <v>155</v>
      </c>
      <c r="AT191" s="186" t="s">
        <v>128</v>
      </c>
      <c r="AU191" s="186" t="s">
        <v>83</v>
      </c>
      <c r="AY191" s="19" t="s">
        <v>125</v>
      </c>
      <c r="BE191" s="187">
        <f>IF(N191="základní",J191,0)</f>
        <v>0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19" t="s">
        <v>81</v>
      </c>
      <c r="BK191" s="187">
        <f>ROUND(I191*H191,2)</f>
        <v>0</v>
      </c>
      <c r="BL191" s="19" t="s">
        <v>155</v>
      </c>
      <c r="BM191" s="186" t="s">
        <v>236</v>
      </c>
    </row>
    <row r="192" spans="1:65" s="2" customFormat="1" ht="27" x14ac:dyDescent="0.2">
      <c r="A192" s="36"/>
      <c r="B192" s="37"/>
      <c r="C192" s="38"/>
      <c r="D192" s="188" t="s">
        <v>134</v>
      </c>
      <c r="E192" s="38"/>
      <c r="F192" s="189" t="s">
        <v>237</v>
      </c>
      <c r="G192" s="38"/>
      <c r="H192" s="38"/>
      <c r="I192" s="190"/>
      <c r="J192" s="38"/>
      <c r="K192" s="38"/>
      <c r="L192" s="41"/>
      <c r="M192" s="191"/>
      <c r="N192" s="192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134</v>
      </c>
      <c r="AU192" s="19" t="s">
        <v>83</v>
      </c>
    </row>
    <row r="193" spans="1:65" s="2" customFormat="1" ht="10" x14ac:dyDescent="0.2">
      <c r="A193" s="36"/>
      <c r="B193" s="37"/>
      <c r="C193" s="38"/>
      <c r="D193" s="193" t="s">
        <v>135</v>
      </c>
      <c r="E193" s="38"/>
      <c r="F193" s="194" t="s">
        <v>238</v>
      </c>
      <c r="G193" s="38"/>
      <c r="H193" s="38"/>
      <c r="I193" s="190"/>
      <c r="J193" s="38"/>
      <c r="K193" s="38"/>
      <c r="L193" s="41"/>
      <c r="M193" s="191"/>
      <c r="N193" s="192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135</v>
      </c>
      <c r="AU193" s="19" t="s">
        <v>83</v>
      </c>
    </row>
    <row r="194" spans="1:65" s="14" customFormat="1" ht="10" x14ac:dyDescent="0.2">
      <c r="B194" s="211"/>
      <c r="C194" s="212"/>
      <c r="D194" s="188" t="s">
        <v>151</v>
      </c>
      <c r="E194" s="213" t="s">
        <v>19</v>
      </c>
      <c r="F194" s="214" t="s">
        <v>177</v>
      </c>
      <c r="G194" s="212"/>
      <c r="H194" s="213" t="s">
        <v>19</v>
      </c>
      <c r="I194" s="215"/>
      <c r="J194" s="212"/>
      <c r="K194" s="212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151</v>
      </c>
      <c r="AU194" s="220" t="s">
        <v>83</v>
      </c>
      <c r="AV194" s="14" t="s">
        <v>81</v>
      </c>
      <c r="AW194" s="14" t="s">
        <v>33</v>
      </c>
      <c r="AX194" s="14" t="s">
        <v>73</v>
      </c>
      <c r="AY194" s="220" t="s">
        <v>125</v>
      </c>
    </row>
    <row r="195" spans="1:65" s="14" customFormat="1" ht="10" x14ac:dyDescent="0.2">
      <c r="B195" s="211"/>
      <c r="C195" s="212"/>
      <c r="D195" s="188" t="s">
        <v>151</v>
      </c>
      <c r="E195" s="213" t="s">
        <v>19</v>
      </c>
      <c r="F195" s="214" t="s">
        <v>179</v>
      </c>
      <c r="G195" s="212"/>
      <c r="H195" s="213" t="s">
        <v>19</v>
      </c>
      <c r="I195" s="215"/>
      <c r="J195" s="212"/>
      <c r="K195" s="212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151</v>
      </c>
      <c r="AU195" s="220" t="s">
        <v>83</v>
      </c>
      <c r="AV195" s="14" t="s">
        <v>81</v>
      </c>
      <c r="AW195" s="14" t="s">
        <v>33</v>
      </c>
      <c r="AX195" s="14" t="s">
        <v>73</v>
      </c>
      <c r="AY195" s="220" t="s">
        <v>125</v>
      </c>
    </row>
    <row r="196" spans="1:65" s="13" customFormat="1" ht="10" x14ac:dyDescent="0.2">
      <c r="B196" s="196"/>
      <c r="C196" s="197"/>
      <c r="D196" s="188" t="s">
        <v>151</v>
      </c>
      <c r="E196" s="198" t="s">
        <v>19</v>
      </c>
      <c r="F196" s="199" t="s">
        <v>239</v>
      </c>
      <c r="G196" s="197"/>
      <c r="H196" s="200">
        <v>23</v>
      </c>
      <c r="I196" s="201"/>
      <c r="J196" s="197"/>
      <c r="K196" s="197"/>
      <c r="L196" s="202"/>
      <c r="M196" s="203"/>
      <c r="N196" s="204"/>
      <c r="O196" s="204"/>
      <c r="P196" s="204"/>
      <c r="Q196" s="204"/>
      <c r="R196" s="204"/>
      <c r="S196" s="204"/>
      <c r="T196" s="205"/>
      <c r="AT196" s="206" t="s">
        <v>151</v>
      </c>
      <c r="AU196" s="206" t="s">
        <v>83</v>
      </c>
      <c r="AV196" s="13" t="s">
        <v>83</v>
      </c>
      <c r="AW196" s="13" t="s">
        <v>33</v>
      </c>
      <c r="AX196" s="13" t="s">
        <v>73</v>
      </c>
      <c r="AY196" s="206" t="s">
        <v>125</v>
      </c>
    </row>
    <row r="197" spans="1:65" s="14" customFormat="1" ht="10" x14ac:dyDescent="0.2">
      <c r="B197" s="211"/>
      <c r="C197" s="212"/>
      <c r="D197" s="188" t="s">
        <v>151</v>
      </c>
      <c r="E197" s="213" t="s">
        <v>19</v>
      </c>
      <c r="F197" s="214" t="s">
        <v>182</v>
      </c>
      <c r="G197" s="212"/>
      <c r="H197" s="213" t="s">
        <v>19</v>
      </c>
      <c r="I197" s="215"/>
      <c r="J197" s="212"/>
      <c r="K197" s="212"/>
      <c r="L197" s="216"/>
      <c r="M197" s="217"/>
      <c r="N197" s="218"/>
      <c r="O197" s="218"/>
      <c r="P197" s="218"/>
      <c r="Q197" s="218"/>
      <c r="R197" s="218"/>
      <c r="S197" s="218"/>
      <c r="T197" s="219"/>
      <c r="AT197" s="220" t="s">
        <v>151</v>
      </c>
      <c r="AU197" s="220" t="s">
        <v>83</v>
      </c>
      <c r="AV197" s="14" t="s">
        <v>81</v>
      </c>
      <c r="AW197" s="14" t="s">
        <v>33</v>
      </c>
      <c r="AX197" s="14" t="s">
        <v>73</v>
      </c>
      <c r="AY197" s="220" t="s">
        <v>125</v>
      </c>
    </row>
    <row r="198" spans="1:65" s="13" customFormat="1" ht="10" x14ac:dyDescent="0.2">
      <c r="B198" s="196"/>
      <c r="C198" s="197"/>
      <c r="D198" s="188" t="s">
        <v>151</v>
      </c>
      <c r="E198" s="198" t="s">
        <v>19</v>
      </c>
      <c r="F198" s="199" t="s">
        <v>240</v>
      </c>
      <c r="G198" s="197"/>
      <c r="H198" s="200">
        <v>42</v>
      </c>
      <c r="I198" s="201"/>
      <c r="J198" s="197"/>
      <c r="K198" s="197"/>
      <c r="L198" s="202"/>
      <c r="M198" s="203"/>
      <c r="N198" s="204"/>
      <c r="O198" s="204"/>
      <c r="P198" s="204"/>
      <c r="Q198" s="204"/>
      <c r="R198" s="204"/>
      <c r="S198" s="204"/>
      <c r="T198" s="205"/>
      <c r="AT198" s="206" t="s">
        <v>151</v>
      </c>
      <c r="AU198" s="206" t="s">
        <v>83</v>
      </c>
      <c r="AV198" s="13" t="s">
        <v>83</v>
      </c>
      <c r="AW198" s="13" t="s">
        <v>33</v>
      </c>
      <c r="AX198" s="13" t="s">
        <v>73</v>
      </c>
      <c r="AY198" s="206" t="s">
        <v>125</v>
      </c>
    </row>
    <row r="199" spans="1:65" s="14" customFormat="1" ht="10" x14ac:dyDescent="0.2">
      <c r="B199" s="211"/>
      <c r="C199" s="212"/>
      <c r="D199" s="188" t="s">
        <v>151</v>
      </c>
      <c r="E199" s="213" t="s">
        <v>19</v>
      </c>
      <c r="F199" s="214" t="s">
        <v>184</v>
      </c>
      <c r="G199" s="212"/>
      <c r="H199" s="213" t="s">
        <v>19</v>
      </c>
      <c r="I199" s="215"/>
      <c r="J199" s="212"/>
      <c r="K199" s="212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151</v>
      </c>
      <c r="AU199" s="220" t="s">
        <v>83</v>
      </c>
      <c r="AV199" s="14" t="s">
        <v>81</v>
      </c>
      <c r="AW199" s="14" t="s">
        <v>33</v>
      </c>
      <c r="AX199" s="14" t="s">
        <v>73</v>
      </c>
      <c r="AY199" s="220" t="s">
        <v>125</v>
      </c>
    </row>
    <row r="200" spans="1:65" s="13" customFormat="1" ht="10" x14ac:dyDescent="0.2">
      <c r="B200" s="196"/>
      <c r="C200" s="197"/>
      <c r="D200" s="188" t="s">
        <v>151</v>
      </c>
      <c r="E200" s="198" t="s">
        <v>19</v>
      </c>
      <c r="F200" s="199" t="s">
        <v>241</v>
      </c>
      <c r="G200" s="197"/>
      <c r="H200" s="200">
        <v>19</v>
      </c>
      <c r="I200" s="201"/>
      <c r="J200" s="197"/>
      <c r="K200" s="197"/>
      <c r="L200" s="202"/>
      <c r="M200" s="203"/>
      <c r="N200" s="204"/>
      <c r="O200" s="204"/>
      <c r="P200" s="204"/>
      <c r="Q200" s="204"/>
      <c r="R200" s="204"/>
      <c r="S200" s="204"/>
      <c r="T200" s="205"/>
      <c r="AT200" s="206" t="s">
        <v>151</v>
      </c>
      <c r="AU200" s="206" t="s">
        <v>83</v>
      </c>
      <c r="AV200" s="13" t="s">
        <v>83</v>
      </c>
      <c r="AW200" s="13" t="s">
        <v>33</v>
      </c>
      <c r="AX200" s="13" t="s">
        <v>73</v>
      </c>
      <c r="AY200" s="206" t="s">
        <v>125</v>
      </c>
    </row>
    <row r="201" spans="1:65" s="14" customFormat="1" ht="10" x14ac:dyDescent="0.2">
      <c r="B201" s="211"/>
      <c r="C201" s="212"/>
      <c r="D201" s="188" t="s">
        <v>151</v>
      </c>
      <c r="E201" s="213" t="s">
        <v>19</v>
      </c>
      <c r="F201" s="214" t="s">
        <v>187</v>
      </c>
      <c r="G201" s="212"/>
      <c r="H201" s="213" t="s">
        <v>19</v>
      </c>
      <c r="I201" s="215"/>
      <c r="J201" s="212"/>
      <c r="K201" s="212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151</v>
      </c>
      <c r="AU201" s="220" t="s">
        <v>83</v>
      </c>
      <c r="AV201" s="14" t="s">
        <v>81</v>
      </c>
      <c r="AW201" s="14" t="s">
        <v>33</v>
      </c>
      <c r="AX201" s="14" t="s">
        <v>73</v>
      </c>
      <c r="AY201" s="220" t="s">
        <v>125</v>
      </c>
    </row>
    <row r="202" spans="1:65" s="13" customFormat="1" ht="10" x14ac:dyDescent="0.2">
      <c r="B202" s="196"/>
      <c r="C202" s="197"/>
      <c r="D202" s="188" t="s">
        <v>151</v>
      </c>
      <c r="E202" s="198" t="s">
        <v>19</v>
      </c>
      <c r="F202" s="199" t="s">
        <v>242</v>
      </c>
      <c r="G202" s="197"/>
      <c r="H202" s="200">
        <v>31</v>
      </c>
      <c r="I202" s="201"/>
      <c r="J202" s="197"/>
      <c r="K202" s="197"/>
      <c r="L202" s="202"/>
      <c r="M202" s="203"/>
      <c r="N202" s="204"/>
      <c r="O202" s="204"/>
      <c r="P202" s="204"/>
      <c r="Q202" s="204"/>
      <c r="R202" s="204"/>
      <c r="S202" s="204"/>
      <c r="T202" s="205"/>
      <c r="AT202" s="206" t="s">
        <v>151</v>
      </c>
      <c r="AU202" s="206" t="s">
        <v>83</v>
      </c>
      <c r="AV202" s="13" t="s">
        <v>83</v>
      </c>
      <c r="AW202" s="13" t="s">
        <v>33</v>
      </c>
      <c r="AX202" s="13" t="s">
        <v>73</v>
      </c>
      <c r="AY202" s="206" t="s">
        <v>125</v>
      </c>
    </row>
    <row r="203" spans="1:65" s="15" customFormat="1" ht="10" x14ac:dyDescent="0.2">
      <c r="B203" s="221"/>
      <c r="C203" s="222"/>
      <c r="D203" s="188" t="s">
        <v>151</v>
      </c>
      <c r="E203" s="223" t="s">
        <v>19</v>
      </c>
      <c r="F203" s="224" t="s">
        <v>193</v>
      </c>
      <c r="G203" s="222"/>
      <c r="H203" s="225">
        <v>115</v>
      </c>
      <c r="I203" s="226"/>
      <c r="J203" s="222"/>
      <c r="K203" s="222"/>
      <c r="L203" s="227"/>
      <c r="M203" s="228"/>
      <c r="N203" s="229"/>
      <c r="O203" s="229"/>
      <c r="P203" s="229"/>
      <c r="Q203" s="229"/>
      <c r="R203" s="229"/>
      <c r="S203" s="229"/>
      <c r="T203" s="230"/>
      <c r="AT203" s="231" t="s">
        <v>151</v>
      </c>
      <c r="AU203" s="231" t="s">
        <v>83</v>
      </c>
      <c r="AV203" s="15" t="s">
        <v>155</v>
      </c>
      <c r="AW203" s="15" t="s">
        <v>33</v>
      </c>
      <c r="AX203" s="15" t="s">
        <v>81</v>
      </c>
      <c r="AY203" s="231" t="s">
        <v>125</v>
      </c>
    </row>
    <row r="204" spans="1:65" s="2" customFormat="1" ht="24.15" customHeight="1" x14ac:dyDescent="0.2">
      <c r="A204" s="36"/>
      <c r="B204" s="37"/>
      <c r="C204" s="232" t="s">
        <v>243</v>
      </c>
      <c r="D204" s="242" t="s">
        <v>228</v>
      </c>
      <c r="E204" s="233" t="s">
        <v>244</v>
      </c>
      <c r="F204" s="234" t="s">
        <v>245</v>
      </c>
      <c r="G204" s="235" t="s">
        <v>219</v>
      </c>
      <c r="H204" s="236">
        <v>108</v>
      </c>
      <c r="I204" s="237"/>
      <c r="J204" s="238">
        <f>ROUND(I204*H204,2)</f>
        <v>0</v>
      </c>
      <c r="K204" s="234" t="s">
        <v>131</v>
      </c>
      <c r="L204" s="239"/>
      <c r="M204" s="240" t="s">
        <v>19</v>
      </c>
      <c r="N204" s="241" t="s">
        <v>44</v>
      </c>
      <c r="O204" s="66"/>
      <c r="P204" s="184">
        <f>O204*H204</f>
        <v>0</v>
      </c>
      <c r="Q204" s="184">
        <v>3.5000000000000001E-3</v>
      </c>
      <c r="R204" s="184">
        <f>Q204*H204</f>
        <v>0.378</v>
      </c>
      <c r="S204" s="184">
        <v>0</v>
      </c>
      <c r="T204" s="18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6" t="s">
        <v>231</v>
      </c>
      <c r="AT204" s="186" t="s">
        <v>228</v>
      </c>
      <c r="AU204" s="186" t="s">
        <v>83</v>
      </c>
      <c r="AY204" s="19" t="s">
        <v>125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9" t="s">
        <v>81</v>
      </c>
      <c r="BK204" s="187">
        <f>ROUND(I204*H204,2)</f>
        <v>0</v>
      </c>
      <c r="BL204" s="19" t="s">
        <v>155</v>
      </c>
      <c r="BM204" s="186" t="s">
        <v>246</v>
      </c>
    </row>
    <row r="205" spans="1:65" s="2" customFormat="1" ht="10" x14ac:dyDescent="0.2">
      <c r="A205" s="36"/>
      <c r="B205" s="37"/>
      <c r="C205" s="38"/>
      <c r="D205" s="188" t="s">
        <v>134</v>
      </c>
      <c r="E205" s="38"/>
      <c r="F205" s="189" t="s">
        <v>245</v>
      </c>
      <c r="G205" s="38"/>
      <c r="H205" s="38"/>
      <c r="I205" s="190"/>
      <c r="J205" s="38"/>
      <c r="K205" s="38"/>
      <c r="L205" s="41"/>
      <c r="M205" s="191"/>
      <c r="N205" s="192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134</v>
      </c>
      <c r="AU205" s="19" t="s">
        <v>83</v>
      </c>
    </row>
    <row r="206" spans="1:65" s="13" customFormat="1" ht="10" x14ac:dyDescent="0.2">
      <c r="B206" s="196"/>
      <c r="C206" s="197"/>
      <c r="D206" s="188" t="s">
        <v>151</v>
      </c>
      <c r="E206" s="198" t="s">
        <v>19</v>
      </c>
      <c r="F206" s="199" t="s">
        <v>247</v>
      </c>
      <c r="G206" s="197"/>
      <c r="H206" s="200">
        <v>108</v>
      </c>
      <c r="I206" s="201"/>
      <c r="J206" s="197"/>
      <c r="K206" s="197"/>
      <c r="L206" s="202"/>
      <c r="M206" s="203"/>
      <c r="N206" s="204"/>
      <c r="O206" s="204"/>
      <c r="P206" s="204"/>
      <c r="Q206" s="204"/>
      <c r="R206" s="204"/>
      <c r="S206" s="204"/>
      <c r="T206" s="205"/>
      <c r="AT206" s="206" t="s">
        <v>151</v>
      </c>
      <c r="AU206" s="206" t="s">
        <v>83</v>
      </c>
      <c r="AV206" s="13" t="s">
        <v>83</v>
      </c>
      <c r="AW206" s="13" t="s">
        <v>33</v>
      </c>
      <c r="AX206" s="13" t="s">
        <v>81</v>
      </c>
      <c r="AY206" s="206" t="s">
        <v>125</v>
      </c>
    </row>
    <row r="207" spans="1:65" s="2" customFormat="1" ht="24.15" customHeight="1" x14ac:dyDescent="0.2">
      <c r="A207" s="36"/>
      <c r="B207" s="37"/>
      <c r="C207" s="232" t="s">
        <v>248</v>
      </c>
      <c r="D207" s="242" t="s">
        <v>228</v>
      </c>
      <c r="E207" s="233" t="s">
        <v>249</v>
      </c>
      <c r="F207" s="234" t="s">
        <v>250</v>
      </c>
      <c r="G207" s="235" t="s">
        <v>219</v>
      </c>
      <c r="H207" s="236">
        <v>7</v>
      </c>
      <c r="I207" s="237"/>
      <c r="J207" s="238">
        <f>ROUND(I207*H207,2)</f>
        <v>0</v>
      </c>
      <c r="K207" s="234" t="s">
        <v>131</v>
      </c>
      <c r="L207" s="239"/>
      <c r="M207" s="240" t="s">
        <v>19</v>
      </c>
      <c r="N207" s="241" t="s">
        <v>44</v>
      </c>
      <c r="O207" s="66"/>
      <c r="P207" s="184">
        <f>O207*H207</f>
        <v>0</v>
      </c>
      <c r="Q207" s="184">
        <v>4.3E-3</v>
      </c>
      <c r="R207" s="184">
        <f>Q207*H207</f>
        <v>3.0100000000000002E-2</v>
      </c>
      <c r="S207" s="184">
        <v>0</v>
      </c>
      <c r="T207" s="185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6" t="s">
        <v>231</v>
      </c>
      <c r="AT207" s="186" t="s">
        <v>228</v>
      </c>
      <c r="AU207" s="186" t="s">
        <v>83</v>
      </c>
      <c r="AY207" s="19" t="s">
        <v>125</v>
      </c>
      <c r="BE207" s="187">
        <f>IF(N207="základní",J207,0)</f>
        <v>0</v>
      </c>
      <c r="BF207" s="187">
        <f>IF(N207="snížená",J207,0)</f>
        <v>0</v>
      </c>
      <c r="BG207" s="187">
        <f>IF(N207="zákl. přenesená",J207,0)</f>
        <v>0</v>
      </c>
      <c r="BH207" s="187">
        <f>IF(N207="sníž. přenesená",J207,0)</f>
        <v>0</v>
      </c>
      <c r="BI207" s="187">
        <f>IF(N207="nulová",J207,0)</f>
        <v>0</v>
      </c>
      <c r="BJ207" s="19" t="s">
        <v>81</v>
      </c>
      <c r="BK207" s="187">
        <f>ROUND(I207*H207,2)</f>
        <v>0</v>
      </c>
      <c r="BL207" s="19" t="s">
        <v>155</v>
      </c>
      <c r="BM207" s="186" t="s">
        <v>251</v>
      </c>
    </row>
    <row r="208" spans="1:65" s="2" customFormat="1" ht="10" x14ac:dyDescent="0.2">
      <c r="A208" s="36"/>
      <c r="B208" s="37"/>
      <c r="C208" s="38"/>
      <c r="D208" s="188" t="s">
        <v>134</v>
      </c>
      <c r="E208" s="38"/>
      <c r="F208" s="189" t="s">
        <v>250</v>
      </c>
      <c r="G208" s="38"/>
      <c r="H208" s="38"/>
      <c r="I208" s="190"/>
      <c r="J208" s="38"/>
      <c r="K208" s="38"/>
      <c r="L208" s="41"/>
      <c r="M208" s="191"/>
      <c r="N208" s="192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134</v>
      </c>
      <c r="AU208" s="19" t="s">
        <v>83</v>
      </c>
    </row>
    <row r="209" spans="1:65" s="2" customFormat="1" ht="24.15" customHeight="1" x14ac:dyDescent="0.2">
      <c r="A209" s="36"/>
      <c r="B209" s="37"/>
      <c r="C209" s="175" t="s">
        <v>231</v>
      </c>
      <c r="D209" s="175" t="s">
        <v>128</v>
      </c>
      <c r="E209" s="176" t="s">
        <v>252</v>
      </c>
      <c r="F209" s="177" t="s">
        <v>253</v>
      </c>
      <c r="G209" s="178" t="s">
        <v>219</v>
      </c>
      <c r="H209" s="179">
        <v>111</v>
      </c>
      <c r="I209" s="180"/>
      <c r="J209" s="181">
        <f>ROUND(I209*H209,2)</f>
        <v>0</v>
      </c>
      <c r="K209" s="177" t="s">
        <v>131</v>
      </c>
      <c r="L209" s="41"/>
      <c r="M209" s="182" t="s">
        <v>19</v>
      </c>
      <c r="N209" s="183" t="s">
        <v>44</v>
      </c>
      <c r="O209" s="66"/>
      <c r="P209" s="184">
        <f>O209*H209</f>
        <v>0</v>
      </c>
      <c r="Q209" s="184">
        <v>1.1999999999999999E-3</v>
      </c>
      <c r="R209" s="184">
        <f>Q209*H209</f>
        <v>0.13319999999999999</v>
      </c>
      <c r="S209" s="184">
        <v>0</v>
      </c>
      <c r="T209" s="185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6" t="s">
        <v>155</v>
      </c>
      <c r="AT209" s="186" t="s">
        <v>128</v>
      </c>
      <c r="AU209" s="186" t="s">
        <v>83</v>
      </c>
      <c r="AY209" s="19" t="s">
        <v>125</v>
      </c>
      <c r="BE209" s="187">
        <f>IF(N209="základní",J209,0)</f>
        <v>0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9" t="s">
        <v>81</v>
      </c>
      <c r="BK209" s="187">
        <f>ROUND(I209*H209,2)</f>
        <v>0</v>
      </c>
      <c r="BL209" s="19" t="s">
        <v>155</v>
      </c>
      <c r="BM209" s="186" t="s">
        <v>254</v>
      </c>
    </row>
    <row r="210" spans="1:65" s="2" customFormat="1" ht="18" x14ac:dyDescent="0.2">
      <c r="A210" s="36"/>
      <c r="B210" s="37"/>
      <c r="C210" s="38"/>
      <c r="D210" s="188" t="s">
        <v>134</v>
      </c>
      <c r="E210" s="38"/>
      <c r="F210" s="189" t="s">
        <v>255</v>
      </c>
      <c r="G210" s="38"/>
      <c r="H210" s="38"/>
      <c r="I210" s="190"/>
      <c r="J210" s="38"/>
      <c r="K210" s="38"/>
      <c r="L210" s="41"/>
      <c r="M210" s="191"/>
      <c r="N210" s="192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134</v>
      </c>
      <c r="AU210" s="19" t="s">
        <v>83</v>
      </c>
    </row>
    <row r="211" spans="1:65" s="2" customFormat="1" ht="10" x14ac:dyDescent="0.2">
      <c r="A211" s="36"/>
      <c r="B211" s="37"/>
      <c r="C211" s="38"/>
      <c r="D211" s="193" t="s">
        <v>135</v>
      </c>
      <c r="E211" s="38"/>
      <c r="F211" s="194" t="s">
        <v>256</v>
      </c>
      <c r="G211" s="38"/>
      <c r="H211" s="38"/>
      <c r="I211" s="190"/>
      <c r="J211" s="38"/>
      <c r="K211" s="38"/>
      <c r="L211" s="41"/>
      <c r="M211" s="191"/>
      <c r="N211" s="192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135</v>
      </c>
      <c r="AU211" s="19" t="s">
        <v>83</v>
      </c>
    </row>
    <row r="212" spans="1:65" s="14" customFormat="1" ht="10" x14ac:dyDescent="0.2">
      <c r="B212" s="211"/>
      <c r="C212" s="212"/>
      <c r="D212" s="188" t="s">
        <v>151</v>
      </c>
      <c r="E212" s="213" t="s">
        <v>19</v>
      </c>
      <c r="F212" s="214" t="s">
        <v>177</v>
      </c>
      <c r="G212" s="212"/>
      <c r="H212" s="213" t="s">
        <v>19</v>
      </c>
      <c r="I212" s="215"/>
      <c r="J212" s="212"/>
      <c r="K212" s="212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151</v>
      </c>
      <c r="AU212" s="220" t="s">
        <v>83</v>
      </c>
      <c r="AV212" s="14" t="s">
        <v>81</v>
      </c>
      <c r="AW212" s="14" t="s">
        <v>33</v>
      </c>
      <c r="AX212" s="14" t="s">
        <v>73</v>
      </c>
      <c r="AY212" s="220" t="s">
        <v>125</v>
      </c>
    </row>
    <row r="213" spans="1:65" s="14" customFormat="1" ht="10" x14ac:dyDescent="0.2">
      <c r="B213" s="211"/>
      <c r="C213" s="212"/>
      <c r="D213" s="188" t="s">
        <v>151</v>
      </c>
      <c r="E213" s="213" t="s">
        <v>19</v>
      </c>
      <c r="F213" s="214" t="s">
        <v>179</v>
      </c>
      <c r="G213" s="212"/>
      <c r="H213" s="213" t="s">
        <v>19</v>
      </c>
      <c r="I213" s="215"/>
      <c r="J213" s="212"/>
      <c r="K213" s="212"/>
      <c r="L213" s="216"/>
      <c r="M213" s="217"/>
      <c r="N213" s="218"/>
      <c r="O213" s="218"/>
      <c r="P213" s="218"/>
      <c r="Q213" s="218"/>
      <c r="R213" s="218"/>
      <c r="S213" s="218"/>
      <c r="T213" s="219"/>
      <c r="AT213" s="220" t="s">
        <v>151</v>
      </c>
      <c r="AU213" s="220" t="s">
        <v>83</v>
      </c>
      <c r="AV213" s="14" t="s">
        <v>81</v>
      </c>
      <c r="AW213" s="14" t="s">
        <v>33</v>
      </c>
      <c r="AX213" s="14" t="s">
        <v>73</v>
      </c>
      <c r="AY213" s="220" t="s">
        <v>125</v>
      </c>
    </row>
    <row r="214" spans="1:65" s="13" customFormat="1" ht="10" x14ac:dyDescent="0.2">
      <c r="B214" s="196"/>
      <c r="C214" s="197"/>
      <c r="D214" s="188" t="s">
        <v>151</v>
      </c>
      <c r="E214" s="198" t="s">
        <v>19</v>
      </c>
      <c r="F214" s="199" t="s">
        <v>248</v>
      </c>
      <c r="G214" s="197"/>
      <c r="H214" s="200">
        <v>22</v>
      </c>
      <c r="I214" s="201"/>
      <c r="J214" s="197"/>
      <c r="K214" s="197"/>
      <c r="L214" s="202"/>
      <c r="M214" s="203"/>
      <c r="N214" s="204"/>
      <c r="O214" s="204"/>
      <c r="P214" s="204"/>
      <c r="Q214" s="204"/>
      <c r="R214" s="204"/>
      <c r="S214" s="204"/>
      <c r="T214" s="205"/>
      <c r="AT214" s="206" t="s">
        <v>151</v>
      </c>
      <c r="AU214" s="206" t="s">
        <v>83</v>
      </c>
      <c r="AV214" s="13" t="s">
        <v>83</v>
      </c>
      <c r="AW214" s="13" t="s">
        <v>33</v>
      </c>
      <c r="AX214" s="13" t="s">
        <v>73</v>
      </c>
      <c r="AY214" s="206" t="s">
        <v>125</v>
      </c>
    </row>
    <row r="215" spans="1:65" s="14" customFormat="1" ht="10" x14ac:dyDescent="0.2">
      <c r="B215" s="211"/>
      <c r="C215" s="212"/>
      <c r="D215" s="188" t="s">
        <v>151</v>
      </c>
      <c r="E215" s="213" t="s">
        <v>19</v>
      </c>
      <c r="F215" s="214" t="s">
        <v>182</v>
      </c>
      <c r="G215" s="212"/>
      <c r="H215" s="213" t="s">
        <v>19</v>
      </c>
      <c r="I215" s="215"/>
      <c r="J215" s="212"/>
      <c r="K215" s="212"/>
      <c r="L215" s="216"/>
      <c r="M215" s="217"/>
      <c r="N215" s="218"/>
      <c r="O215" s="218"/>
      <c r="P215" s="218"/>
      <c r="Q215" s="218"/>
      <c r="R215" s="218"/>
      <c r="S215" s="218"/>
      <c r="T215" s="219"/>
      <c r="AT215" s="220" t="s">
        <v>151</v>
      </c>
      <c r="AU215" s="220" t="s">
        <v>83</v>
      </c>
      <c r="AV215" s="14" t="s">
        <v>81</v>
      </c>
      <c r="AW215" s="14" t="s">
        <v>33</v>
      </c>
      <c r="AX215" s="14" t="s">
        <v>73</v>
      </c>
      <c r="AY215" s="220" t="s">
        <v>125</v>
      </c>
    </row>
    <row r="216" spans="1:65" s="13" customFormat="1" ht="10" x14ac:dyDescent="0.2">
      <c r="B216" s="196"/>
      <c r="C216" s="197"/>
      <c r="D216" s="188" t="s">
        <v>151</v>
      </c>
      <c r="E216" s="198" t="s">
        <v>19</v>
      </c>
      <c r="F216" s="199" t="s">
        <v>257</v>
      </c>
      <c r="G216" s="197"/>
      <c r="H216" s="200">
        <v>41</v>
      </c>
      <c r="I216" s="201"/>
      <c r="J216" s="197"/>
      <c r="K216" s="197"/>
      <c r="L216" s="202"/>
      <c r="M216" s="203"/>
      <c r="N216" s="204"/>
      <c r="O216" s="204"/>
      <c r="P216" s="204"/>
      <c r="Q216" s="204"/>
      <c r="R216" s="204"/>
      <c r="S216" s="204"/>
      <c r="T216" s="205"/>
      <c r="AT216" s="206" t="s">
        <v>151</v>
      </c>
      <c r="AU216" s="206" t="s">
        <v>83</v>
      </c>
      <c r="AV216" s="13" t="s">
        <v>83</v>
      </c>
      <c r="AW216" s="13" t="s">
        <v>33</v>
      </c>
      <c r="AX216" s="13" t="s">
        <v>73</v>
      </c>
      <c r="AY216" s="206" t="s">
        <v>125</v>
      </c>
    </row>
    <row r="217" spans="1:65" s="14" customFormat="1" ht="10" x14ac:dyDescent="0.2">
      <c r="B217" s="211"/>
      <c r="C217" s="212"/>
      <c r="D217" s="188" t="s">
        <v>151</v>
      </c>
      <c r="E217" s="213" t="s">
        <v>19</v>
      </c>
      <c r="F217" s="214" t="s">
        <v>184</v>
      </c>
      <c r="G217" s="212"/>
      <c r="H217" s="213" t="s">
        <v>19</v>
      </c>
      <c r="I217" s="215"/>
      <c r="J217" s="212"/>
      <c r="K217" s="212"/>
      <c r="L217" s="216"/>
      <c r="M217" s="217"/>
      <c r="N217" s="218"/>
      <c r="O217" s="218"/>
      <c r="P217" s="218"/>
      <c r="Q217" s="218"/>
      <c r="R217" s="218"/>
      <c r="S217" s="218"/>
      <c r="T217" s="219"/>
      <c r="AT217" s="220" t="s">
        <v>151</v>
      </c>
      <c r="AU217" s="220" t="s">
        <v>83</v>
      </c>
      <c r="AV217" s="14" t="s">
        <v>81</v>
      </c>
      <c r="AW217" s="14" t="s">
        <v>33</v>
      </c>
      <c r="AX217" s="14" t="s">
        <v>73</v>
      </c>
      <c r="AY217" s="220" t="s">
        <v>125</v>
      </c>
    </row>
    <row r="218" spans="1:65" s="13" customFormat="1" ht="10" x14ac:dyDescent="0.2">
      <c r="B218" s="196"/>
      <c r="C218" s="197"/>
      <c r="D218" s="188" t="s">
        <v>151</v>
      </c>
      <c r="E218" s="198" t="s">
        <v>19</v>
      </c>
      <c r="F218" s="199" t="s">
        <v>258</v>
      </c>
      <c r="G218" s="197"/>
      <c r="H218" s="200">
        <v>18</v>
      </c>
      <c r="I218" s="201"/>
      <c r="J218" s="197"/>
      <c r="K218" s="197"/>
      <c r="L218" s="202"/>
      <c r="M218" s="203"/>
      <c r="N218" s="204"/>
      <c r="O218" s="204"/>
      <c r="P218" s="204"/>
      <c r="Q218" s="204"/>
      <c r="R218" s="204"/>
      <c r="S218" s="204"/>
      <c r="T218" s="205"/>
      <c r="AT218" s="206" t="s">
        <v>151</v>
      </c>
      <c r="AU218" s="206" t="s">
        <v>83</v>
      </c>
      <c r="AV218" s="13" t="s">
        <v>83</v>
      </c>
      <c r="AW218" s="13" t="s">
        <v>33</v>
      </c>
      <c r="AX218" s="13" t="s">
        <v>73</v>
      </c>
      <c r="AY218" s="206" t="s">
        <v>125</v>
      </c>
    </row>
    <row r="219" spans="1:65" s="14" customFormat="1" ht="10" x14ac:dyDescent="0.2">
      <c r="B219" s="211"/>
      <c r="C219" s="212"/>
      <c r="D219" s="188" t="s">
        <v>151</v>
      </c>
      <c r="E219" s="213" t="s">
        <v>19</v>
      </c>
      <c r="F219" s="214" t="s">
        <v>187</v>
      </c>
      <c r="G219" s="212"/>
      <c r="H219" s="213" t="s">
        <v>19</v>
      </c>
      <c r="I219" s="215"/>
      <c r="J219" s="212"/>
      <c r="K219" s="212"/>
      <c r="L219" s="216"/>
      <c r="M219" s="217"/>
      <c r="N219" s="218"/>
      <c r="O219" s="218"/>
      <c r="P219" s="218"/>
      <c r="Q219" s="218"/>
      <c r="R219" s="218"/>
      <c r="S219" s="218"/>
      <c r="T219" s="219"/>
      <c r="AT219" s="220" t="s">
        <v>151</v>
      </c>
      <c r="AU219" s="220" t="s">
        <v>83</v>
      </c>
      <c r="AV219" s="14" t="s">
        <v>81</v>
      </c>
      <c r="AW219" s="14" t="s">
        <v>33</v>
      </c>
      <c r="AX219" s="14" t="s">
        <v>73</v>
      </c>
      <c r="AY219" s="220" t="s">
        <v>125</v>
      </c>
    </row>
    <row r="220" spans="1:65" s="13" customFormat="1" ht="10" x14ac:dyDescent="0.2">
      <c r="B220" s="196"/>
      <c r="C220" s="197"/>
      <c r="D220" s="188" t="s">
        <v>151</v>
      </c>
      <c r="E220" s="198" t="s">
        <v>19</v>
      </c>
      <c r="F220" s="199" t="s">
        <v>259</v>
      </c>
      <c r="G220" s="197"/>
      <c r="H220" s="200">
        <v>30</v>
      </c>
      <c r="I220" s="201"/>
      <c r="J220" s="197"/>
      <c r="K220" s="197"/>
      <c r="L220" s="202"/>
      <c r="M220" s="203"/>
      <c r="N220" s="204"/>
      <c r="O220" s="204"/>
      <c r="P220" s="204"/>
      <c r="Q220" s="204"/>
      <c r="R220" s="204"/>
      <c r="S220" s="204"/>
      <c r="T220" s="205"/>
      <c r="AT220" s="206" t="s">
        <v>151</v>
      </c>
      <c r="AU220" s="206" t="s">
        <v>83</v>
      </c>
      <c r="AV220" s="13" t="s">
        <v>83</v>
      </c>
      <c r="AW220" s="13" t="s">
        <v>33</v>
      </c>
      <c r="AX220" s="13" t="s">
        <v>73</v>
      </c>
      <c r="AY220" s="206" t="s">
        <v>125</v>
      </c>
    </row>
    <row r="221" spans="1:65" s="15" customFormat="1" ht="10" x14ac:dyDescent="0.2">
      <c r="B221" s="221"/>
      <c r="C221" s="222"/>
      <c r="D221" s="188" t="s">
        <v>151</v>
      </c>
      <c r="E221" s="223" t="s">
        <v>19</v>
      </c>
      <c r="F221" s="224" t="s">
        <v>193</v>
      </c>
      <c r="G221" s="222"/>
      <c r="H221" s="225">
        <v>111</v>
      </c>
      <c r="I221" s="226"/>
      <c r="J221" s="222"/>
      <c r="K221" s="222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151</v>
      </c>
      <c r="AU221" s="231" t="s">
        <v>83</v>
      </c>
      <c r="AV221" s="15" t="s">
        <v>155</v>
      </c>
      <c r="AW221" s="15" t="s">
        <v>33</v>
      </c>
      <c r="AX221" s="15" t="s">
        <v>81</v>
      </c>
      <c r="AY221" s="231" t="s">
        <v>125</v>
      </c>
    </row>
    <row r="222" spans="1:65" s="2" customFormat="1" ht="33" customHeight="1" x14ac:dyDescent="0.2">
      <c r="A222" s="36"/>
      <c r="B222" s="37"/>
      <c r="C222" s="232" t="s">
        <v>260</v>
      </c>
      <c r="D222" s="232" t="s">
        <v>228</v>
      </c>
      <c r="E222" s="233" t="s">
        <v>261</v>
      </c>
      <c r="F222" s="234" t="s">
        <v>262</v>
      </c>
      <c r="G222" s="235" t="s">
        <v>219</v>
      </c>
      <c r="H222" s="236">
        <v>111</v>
      </c>
      <c r="I222" s="237"/>
      <c r="J222" s="238">
        <f>ROUND(I222*H222,2)</f>
        <v>0</v>
      </c>
      <c r="K222" s="234" t="s">
        <v>131</v>
      </c>
      <c r="L222" s="239"/>
      <c r="M222" s="240" t="s">
        <v>19</v>
      </c>
      <c r="N222" s="241" t="s">
        <v>44</v>
      </c>
      <c r="O222" s="66"/>
      <c r="P222" s="184">
        <f>O222*H222</f>
        <v>0</v>
      </c>
      <c r="Q222" s="184">
        <v>2.8E-3</v>
      </c>
      <c r="R222" s="184">
        <f>Q222*H222</f>
        <v>0.31080000000000002</v>
      </c>
      <c r="S222" s="184">
        <v>0</v>
      </c>
      <c r="T222" s="185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6" t="s">
        <v>231</v>
      </c>
      <c r="AT222" s="186" t="s">
        <v>228</v>
      </c>
      <c r="AU222" s="186" t="s">
        <v>83</v>
      </c>
      <c r="AY222" s="19" t="s">
        <v>125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9" t="s">
        <v>81</v>
      </c>
      <c r="BK222" s="187">
        <f>ROUND(I222*H222,2)</f>
        <v>0</v>
      </c>
      <c r="BL222" s="19" t="s">
        <v>155</v>
      </c>
      <c r="BM222" s="186" t="s">
        <v>263</v>
      </c>
    </row>
    <row r="223" spans="1:65" s="2" customFormat="1" ht="18" x14ac:dyDescent="0.2">
      <c r="A223" s="36"/>
      <c r="B223" s="37"/>
      <c r="C223" s="38"/>
      <c r="D223" s="188" t="s">
        <v>134</v>
      </c>
      <c r="E223" s="38"/>
      <c r="F223" s="189" t="s">
        <v>262</v>
      </c>
      <c r="G223" s="38"/>
      <c r="H223" s="38"/>
      <c r="I223" s="190"/>
      <c r="J223" s="38"/>
      <c r="K223" s="38"/>
      <c r="L223" s="41"/>
      <c r="M223" s="191"/>
      <c r="N223" s="192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134</v>
      </c>
      <c r="AU223" s="19" t="s">
        <v>83</v>
      </c>
    </row>
    <row r="224" spans="1:65" s="2" customFormat="1" ht="37.75" customHeight="1" x14ac:dyDescent="0.2">
      <c r="A224" s="36"/>
      <c r="B224" s="37"/>
      <c r="C224" s="232" t="s">
        <v>264</v>
      </c>
      <c r="D224" s="232" t="s">
        <v>228</v>
      </c>
      <c r="E224" s="233" t="s">
        <v>265</v>
      </c>
      <c r="F224" s="234" t="s">
        <v>266</v>
      </c>
      <c r="G224" s="235" t="s">
        <v>219</v>
      </c>
      <c r="H224" s="236">
        <v>111</v>
      </c>
      <c r="I224" s="237"/>
      <c r="J224" s="238">
        <f>ROUND(I224*H224,2)</f>
        <v>0</v>
      </c>
      <c r="K224" s="234" t="s">
        <v>131</v>
      </c>
      <c r="L224" s="239"/>
      <c r="M224" s="240" t="s">
        <v>19</v>
      </c>
      <c r="N224" s="241" t="s">
        <v>44</v>
      </c>
      <c r="O224" s="66"/>
      <c r="P224" s="184">
        <f>O224*H224</f>
        <v>0</v>
      </c>
      <c r="Q224" s="184">
        <v>7.0000000000000007E-2</v>
      </c>
      <c r="R224" s="184">
        <f>Q224*H224</f>
        <v>7.7700000000000005</v>
      </c>
      <c r="S224" s="184">
        <v>0</v>
      </c>
      <c r="T224" s="185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6" t="s">
        <v>231</v>
      </c>
      <c r="AT224" s="186" t="s">
        <v>228</v>
      </c>
      <c r="AU224" s="186" t="s">
        <v>83</v>
      </c>
      <c r="AY224" s="19" t="s">
        <v>125</v>
      </c>
      <c r="BE224" s="187">
        <f>IF(N224="základní",J224,0)</f>
        <v>0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19" t="s">
        <v>81</v>
      </c>
      <c r="BK224" s="187">
        <f>ROUND(I224*H224,2)</f>
        <v>0</v>
      </c>
      <c r="BL224" s="19" t="s">
        <v>155</v>
      </c>
      <c r="BM224" s="186" t="s">
        <v>267</v>
      </c>
    </row>
    <row r="225" spans="1:65" s="2" customFormat="1" ht="18" x14ac:dyDescent="0.2">
      <c r="A225" s="36"/>
      <c r="B225" s="37"/>
      <c r="C225" s="38"/>
      <c r="D225" s="188" t="s">
        <v>134</v>
      </c>
      <c r="E225" s="38"/>
      <c r="F225" s="189" t="s">
        <v>266</v>
      </c>
      <c r="G225" s="38"/>
      <c r="H225" s="38"/>
      <c r="I225" s="190"/>
      <c r="J225" s="38"/>
      <c r="K225" s="38"/>
      <c r="L225" s="41"/>
      <c r="M225" s="191"/>
      <c r="N225" s="192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134</v>
      </c>
      <c r="AU225" s="19" t="s">
        <v>83</v>
      </c>
    </row>
    <row r="226" spans="1:65" s="2" customFormat="1" ht="24.15" customHeight="1" x14ac:dyDescent="0.2">
      <c r="A226" s="36"/>
      <c r="B226" s="37"/>
      <c r="C226" s="175" t="s">
        <v>268</v>
      </c>
      <c r="D226" s="175" t="s">
        <v>128</v>
      </c>
      <c r="E226" s="176" t="s">
        <v>269</v>
      </c>
      <c r="F226" s="177" t="s">
        <v>270</v>
      </c>
      <c r="G226" s="178" t="s">
        <v>173</v>
      </c>
      <c r="H226" s="179">
        <v>277.81</v>
      </c>
      <c r="I226" s="180"/>
      <c r="J226" s="181">
        <f>ROUND(I226*H226,2)</f>
        <v>0</v>
      </c>
      <c r="K226" s="177" t="s">
        <v>131</v>
      </c>
      <c r="L226" s="41"/>
      <c r="M226" s="182" t="s">
        <v>19</v>
      </c>
      <c r="N226" s="183" t="s">
        <v>44</v>
      </c>
      <c r="O226" s="66"/>
      <c r="P226" s="184">
        <f>O226*H226</f>
        <v>0</v>
      </c>
      <c r="Q226" s="184">
        <v>0</v>
      </c>
      <c r="R226" s="184">
        <f>Q226*H226</f>
        <v>0</v>
      </c>
      <c r="S226" s="184">
        <v>0</v>
      </c>
      <c r="T226" s="185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6" t="s">
        <v>155</v>
      </c>
      <c r="AT226" s="186" t="s">
        <v>128</v>
      </c>
      <c r="AU226" s="186" t="s">
        <v>83</v>
      </c>
      <c r="AY226" s="19" t="s">
        <v>125</v>
      </c>
      <c r="BE226" s="187">
        <f>IF(N226="základní",J226,0)</f>
        <v>0</v>
      </c>
      <c r="BF226" s="187">
        <f>IF(N226="snížená",J226,0)</f>
        <v>0</v>
      </c>
      <c r="BG226" s="187">
        <f>IF(N226="zákl. přenesená",J226,0)</f>
        <v>0</v>
      </c>
      <c r="BH226" s="187">
        <f>IF(N226="sníž. přenesená",J226,0)</f>
        <v>0</v>
      </c>
      <c r="BI226" s="187">
        <f>IF(N226="nulová",J226,0)</f>
        <v>0</v>
      </c>
      <c r="BJ226" s="19" t="s">
        <v>81</v>
      </c>
      <c r="BK226" s="187">
        <f>ROUND(I226*H226,2)</f>
        <v>0</v>
      </c>
      <c r="BL226" s="19" t="s">
        <v>155</v>
      </c>
      <c r="BM226" s="186" t="s">
        <v>271</v>
      </c>
    </row>
    <row r="227" spans="1:65" s="2" customFormat="1" ht="18" x14ac:dyDescent="0.2">
      <c r="A227" s="36"/>
      <c r="B227" s="37"/>
      <c r="C227" s="38"/>
      <c r="D227" s="188" t="s">
        <v>134</v>
      </c>
      <c r="E227" s="38"/>
      <c r="F227" s="189" t="s">
        <v>272</v>
      </c>
      <c r="G227" s="38"/>
      <c r="H227" s="38"/>
      <c r="I227" s="190"/>
      <c r="J227" s="38"/>
      <c r="K227" s="38"/>
      <c r="L227" s="41"/>
      <c r="M227" s="191"/>
      <c r="N227" s="192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134</v>
      </c>
      <c r="AU227" s="19" t="s">
        <v>83</v>
      </c>
    </row>
    <row r="228" spans="1:65" s="2" customFormat="1" ht="10" x14ac:dyDescent="0.2">
      <c r="A228" s="36"/>
      <c r="B228" s="37"/>
      <c r="C228" s="38"/>
      <c r="D228" s="193" t="s">
        <v>135</v>
      </c>
      <c r="E228" s="38"/>
      <c r="F228" s="194" t="s">
        <v>273</v>
      </c>
      <c r="G228" s="38"/>
      <c r="H228" s="38"/>
      <c r="I228" s="190"/>
      <c r="J228" s="38"/>
      <c r="K228" s="38"/>
      <c r="L228" s="41"/>
      <c r="M228" s="191"/>
      <c r="N228" s="192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135</v>
      </c>
      <c r="AU228" s="19" t="s">
        <v>83</v>
      </c>
    </row>
    <row r="229" spans="1:65" s="14" customFormat="1" ht="10" x14ac:dyDescent="0.2">
      <c r="B229" s="211"/>
      <c r="C229" s="212"/>
      <c r="D229" s="188" t="s">
        <v>151</v>
      </c>
      <c r="E229" s="213" t="s">
        <v>19</v>
      </c>
      <c r="F229" s="214" t="s">
        <v>274</v>
      </c>
      <c r="G229" s="212"/>
      <c r="H229" s="213" t="s">
        <v>19</v>
      </c>
      <c r="I229" s="215"/>
      <c r="J229" s="212"/>
      <c r="K229" s="212"/>
      <c r="L229" s="216"/>
      <c r="M229" s="217"/>
      <c r="N229" s="218"/>
      <c r="O229" s="218"/>
      <c r="P229" s="218"/>
      <c r="Q229" s="218"/>
      <c r="R229" s="218"/>
      <c r="S229" s="218"/>
      <c r="T229" s="219"/>
      <c r="AT229" s="220" t="s">
        <v>151</v>
      </c>
      <c r="AU229" s="220" t="s">
        <v>83</v>
      </c>
      <c r="AV229" s="14" t="s">
        <v>81</v>
      </c>
      <c r="AW229" s="14" t="s">
        <v>33</v>
      </c>
      <c r="AX229" s="14" t="s">
        <v>73</v>
      </c>
      <c r="AY229" s="220" t="s">
        <v>125</v>
      </c>
    </row>
    <row r="230" spans="1:65" s="14" customFormat="1" ht="10" x14ac:dyDescent="0.2">
      <c r="B230" s="211"/>
      <c r="C230" s="212"/>
      <c r="D230" s="188" t="s">
        <v>151</v>
      </c>
      <c r="E230" s="213" t="s">
        <v>19</v>
      </c>
      <c r="F230" s="214" t="s">
        <v>179</v>
      </c>
      <c r="G230" s="212"/>
      <c r="H230" s="213" t="s">
        <v>19</v>
      </c>
      <c r="I230" s="215"/>
      <c r="J230" s="212"/>
      <c r="K230" s="212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151</v>
      </c>
      <c r="AU230" s="220" t="s">
        <v>83</v>
      </c>
      <c r="AV230" s="14" t="s">
        <v>81</v>
      </c>
      <c r="AW230" s="14" t="s">
        <v>33</v>
      </c>
      <c r="AX230" s="14" t="s">
        <v>73</v>
      </c>
      <c r="AY230" s="220" t="s">
        <v>125</v>
      </c>
    </row>
    <row r="231" spans="1:65" s="13" customFormat="1" ht="10" x14ac:dyDescent="0.2">
      <c r="B231" s="196"/>
      <c r="C231" s="197"/>
      <c r="D231" s="188" t="s">
        <v>151</v>
      </c>
      <c r="E231" s="198" t="s">
        <v>19</v>
      </c>
      <c r="F231" s="199" t="s">
        <v>275</v>
      </c>
      <c r="G231" s="197"/>
      <c r="H231" s="200">
        <v>56.14</v>
      </c>
      <c r="I231" s="201"/>
      <c r="J231" s="197"/>
      <c r="K231" s="197"/>
      <c r="L231" s="202"/>
      <c r="M231" s="203"/>
      <c r="N231" s="204"/>
      <c r="O231" s="204"/>
      <c r="P231" s="204"/>
      <c r="Q231" s="204"/>
      <c r="R231" s="204"/>
      <c r="S231" s="204"/>
      <c r="T231" s="205"/>
      <c r="AT231" s="206" t="s">
        <v>151</v>
      </c>
      <c r="AU231" s="206" t="s">
        <v>83</v>
      </c>
      <c r="AV231" s="13" t="s">
        <v>83</v>
      </c>
      <c r="AW231" s="13" t="s">
        <v>33</v>
      </c>
      <c r="AX231" s="13" t="s">
        <v>73</v>
      </c>
      <c r="AY231" s="206" t="s">
        <v>125</v>
      </c>
    </row>
    <row r="232" spans="1:65" s="14" customFormat="1" ht="10" x14ac:dyDescent="0.2">
      <c r="B232" s="211"/>
      <c r="C232" s="212"/>
      <c r="D232" s="188" t="s">
        <v>151</v>
      </c>
      <c r="E232" s="213" t="s">
        <v>19</v>
      </c>
      <c r="F232" s="214" t="s">
        <v>182</v>
      </c>
      <c r="G232" s="212"/>
      <c r="H232" s="213" t="s">
        <v>19</v>
      </c>
      <c r="I232" s="215"/>
      <c r="J232" s="212"/>
      <c r="K232" s="212"/>
      <c r="L232" s="216"/>
      <c r="M232" s="217"/>
      <c r="N232" s="218"/>
      <c r="O232" s="218"/>
      <c r="P232" s="218"/>
      <c r="Q232" s="218"/>
      <c r="R232" s="218"/>
      <c r="S232" s="218"/>
      <c r="T232" s="219"/>
      <c r="AT232" s="220" t="s">
        <v>151</v>
      </c>
      <c r="AU232" s="220" t="s">
        <v>83</v>
      </c>
      <c r="AV232" s="14" t="s">
        <v>81</v>
      </c>
      <c r="AW232" s="14" t="s">
        <v>33</v>
      </c>
      <c r="AX232" s="14" t="s">
        <v>73</v>
      </c>
      <c r="AY232" s="220" t="s">
        <v>125</v>
      </c>
    </row>
    <row r="233" spans="1:65" s="13" customFormat="1" ht="10" x14ac:dyDescent="0.2">
      <c r="B233" s="196"/>
      <c r="C233" s="197"/>
      <c r="D233" s="188" t="s">
        <v>151</v>
      </c>
      <c r="E233" s="198" t="s">
        <v>19</v>
      </c>
      <c r="F233" s="199" t="s">
        <v>276</v>
      </c>
      <c r="G233" s="197"/>
      <c r="H233" s="200">
        <v>101.36</v>
      </c>
      <c r="I233" s="201"/>
      <c r="J233" s="197"/>
      <c r="K233" s="197"/>
      <c r="L233" s="202"/>
      <c r="M233" s="203"/>
      <c r="N233" s="204"/>
      <c r="O233" s="204"/>
      <c r="P233" s="204"/>
      <c r="Q233" s="204"/>
      <c r="R233" s="204"/>
      <c r="S233" s="204"/>
      <c r="T233" s="205"/>
      <c r="AT233" s="206" t="s">
        <v>151</v>
      </c>
      <c r="AU233" s="206" t="s">
        <v>83</v>
      </c>
      <c r="AV233" s="13" t="s">
        <v>83</v>
      </c>
      <c r="AW233" s="13" t="s">
        <v>33</v>
      </c>
      <c r="AX233" s="13" t="s">
        <v>73</v>
      </c>
      <c r="AY233" s="206" t="s">
        <v>125</v>
      </c>
    </row>
    <row r="234" spans="1:65" s="14" customFormat="1" ht="10" x14ac:dyDescent="0.2">
      <c r="B234" s="211"/>
      <c r="C234" s="212"/>
      <c r="D234" s="188" t="s">
        <v>151</v>
      </c>
      <c r="E234" s="213" t="s">
        <v>19</v>
      </c>
      <c r="F234" s="214" t="s">
        <v>184</v>
      </c>
      <c r="G234" s="212"/>
      <c r="H234" s="213" t="s">
        <v>19</v>
      </c>
      <c r="I234" s="215"/>
      <c r="J234" s="212"/>
      <c r="K234" s="212"/>
      <c r="L234" s="216"/>
      <c r="M234" s="217"/>
      <c r="N234" s="218"/>
      <c r="O234" s="218"/>
      <c r="P234" s="218"/>
      <c r="Q234" s="218"/>
      <c r="R234" s="218"/>
      <c r="S234" s="218"/>
      <c r="T234" s="219"/>
      <c r="AT234" s="220" t="s">
        <v>151</v>
      </c>
      <c r="AU234" s="220" t="s">
        <v>83</v>
      </c>
      <c r="AV234" s="14" t="s">
        <v>81</v>
      </c>
      <c r="AW234" s="14" t="s">
        <v>33</v>
      </c>
      <c r="AX234" s="14" t="s">
        <v>73</v>
      </c>
      <c r="AY234" s="220" t="s">
        <v>125</v>
      </c>
    </row>
    <row r="235" spans="1:65" s="13" customFormat="1" ht="10" x14ac:dyDescent="0.2">
      <c r="B235" s="196"/>
      <c r="C235" s="197"/>
      <c r="D235" s="188" t="s">
        <v>151</v>
      </c>
      <c r="E235" s="198" t="s">
        <v>19</v>
      </c>
      <c r="F235" s="199" t="s">
        <v>277</v>
      </c>
      <c r="G235" s="197"/>
      <c r="H235" s="200">
        <v>45.2</v>
      </c>
      <c r="I235" s="201"/>
      <c r="J235" s="197"/>
      <c r="K235" s="197"/>
      <c r="L235" s="202"/>
      <c r="M235" s="203"/>
      <c r="N235" s="204"/>
      <c r="O235" s="204"/>
      <c r="P235" s="204"/>
      <c r="Q235" s="204"/>
      <c r="R235" s="204"/>
      <c r="S235" s="204"/>
      <c r="T235" s="205"/>
      <c r="AT235" s="206" t="s">
        <v>151</v>
      </c>
      <c r="AU235" s="206" t="s">
        <v>83</v>
      </c>
      <c r="AV235" s="13" t="s">
        <v>83</v>
      </c>
      <c r="AW235" s="13" t="s">
        <v>33</v>
      </c>
      <c r="AX235" s="13" t="s">
        <v>73</v>
      </c>
      <c r="AY235" s="206" t="s">
        <v>125</v>
      </c>
    </row>
    <row r="236" spans="1:65" s="14" customFormat="1" ht="10" x14ac:dyDescent="0.2">
      <c r="B236" s="211"/>
      <c r="C236" s="212"/>
      <c r="D236" s="188" t="s">
        <v>151</v>
      </c>
      <c r="E236" s="213" t="s">
        <v>19</v>
      </c>
      <c r="F236" s="214" t="s">
        <v>187</v>
      </c>
      <c r="G236" s="212"/>
      <c r="H236" s="213" t="s">
        <v>19</v>
      </c>
      <c r="I236" s="215"/>
      <c r="J236" s="212"/>
      <c r="K236" s="212"/>
      <c r="L236" s="216"/>
      <c r="M236" s="217"/>
      <c r="N236" s="218"/>
      <c r="O236" s="218"/>
      <c r="P236" s="218"/>
      <c r="Q236" s="218"/>
      <c r="R236" s="218"/>
      <c r="S236" s="218"/>
      <c r="T236" s="219"/>
      <c r="AT236" s="220" t="s">
        <v>151</v>
      </c>
      <c r="AU236" s="220" t="s">
        <v>83</v>
      </c>
      <c r="AV236" s="14" t="s">
        <v>81</v>
      </c>
      <c r="AW236" s="14" t="s">
        <v>33</v>
      </c>
      <c r="AX236" s="14" t="s">
        <v>73</v>
      </c>
      <c r="AY236" s="220" t="s">
        <v>125</v>
      </c>
    </row>
    <row r="237" spans="1:65" s="13" customFormat="1" ht="10" x14ac:dyDescent="0.2">
      <c r="B237" s="196"/>
      <c r="C237" s="197"/>
      <c r="D237" s="188" t="s">
        <v>151</v>
      </c>
      <c r="E237" s="198" t="s">
        <v>19</v>
      </c>
      <c r="F237" s="199" t="s">
        <v>278</v>
      </c>
      <c r="G237" s="197"/>
      <c r="H237" s="200">
        <v>75.11</v>
      </c>
      <c r="I237" s="201"/>
      <c r="J237" s="197"/>
      <c r="K237" s="197"/>
      <c r="L237" s="202"/>
      <c r="M237" s="203"/>
      <c r="N237" s="204"/>
      <c r="O237" s="204"/>
      <c r="P237" s="204"/>
      <c r="Q237" s="204"/>
      <c r="R237" s="204"/>
      <c r="S237" s="204"/>
      <c r="T237" s="205"/>
      <c r="AT237" s="206" t="s">
        <v>151</v>
      </c>
      <c r="AU237" s="206" t="s">
        <v>83</v>
      </c>
      <c r="AV237" s="13" t="s">
        <v>83</v>
      </c>
      <c r="AW237" s="13" t="s">
        <v>33</v>
      </c>
      <c r="AX237" s="13" t="s">
        <v>73</v>
      </c>
      <c r="AY237" s="206" t="s">
        <v>125</v>
      </c>
    </row>
    <row r="238" spans="1:65" s="15" customFormat="1" ht="10" x14ac:dyDescent="0.2">
      <c r="B238" s="221"/>
      <c r="C238" s="222"/>
      <c r="D238" s="188" t="s">
        <v>151</v>
      </c>
      <c r="E238" s="223" t="s">
        <v>19</v>
      </c>
      <c r="F238" s="224" t="s">
        <v>193</v>
      </c>
      <c r="G238" s="222"/>
      <c r="H238" s="225">
        <v>277.81</v>
      </c>
      <c r="I238" s="226"/>
      <c r="J238" s="222"/>
      <c r="K238" s="222"/>
      <c r="L238" s="227"/>
      <c r="M238" s="228"/>
      <c r="N238" s="229"/>
      <c r="O238" s="229"/>
      <c r="P238" s="229"/>
      <c r="Q238" s="229"/>
      <c r="R238" s="229"/>
      <c r="S238" s="229"/>
      <c r="T238" s="230"/>
      <c r="AT238" s="231" t="s">
        <v>151</v>
      </c>
      <c r="AU238" s="231" t="s">
        <v>83</v>
      </c>
      <c r="AV238" s="15" t="s">
        <v>155</v>
      </c>
      <c r="AW238" s="15" t="s">
        <v>33</v>
      </c>
      <c r="AX238" s="15" t="s">
        <v>81</v>
      </c>
      <c r="AY238" s="231" t="s">
        <v>125</v>
      </c>
    </row>
    <row r="239" spans="1:65" s="2" customFormat="1" ht="24.15" customHeight="1" x14ac:dyDescent="0.2">
      <c r="A239" s="36"/>
      <c r="B239" s="37"/>
      <c r="C239" s="232" t="s">
        <v>8</v>
      </c>
      <c r="D239" s="232" t="s">
        <v>228</v>
      </c>
      <c r="E239" s="233" t="s">
        <v>279</v>
      </c>
      <c r="F239" s="234" t="s">
        <v>280</v>
      </c>
      <c r="G239" s="235" t="s">
        <v>173</v>
      </c>
      <c r="H239" s="236">
        <v>291.70100000000002</v>
      </c>
      <c r="I239" s="237"/>
      <c r="J239" s="238">
        <f>ROUND(I239*H239,2)</f>
        <v>0</v>
      </c>
      <c r="K239" s="234" t="s">
        <v>131</v>
      </c>
      <c r="L239" s="239"/>
      <c r="M239" s="240" t="s">
        <v>19</v>
      </c>
      <c r="N239" s="241" t="s">
        <v>44</v>
      </c>
      <c r="O239" s="66"/>
      <c r="P239" s="184">
        <f>O239*H239</f>
        <v>0</v>
      </c>
      <c r="Q239" s="184">
        <v>1.6000000000000001E-3</v>
      </c>
      <c r="R239" s="184">
        <f>Q239*H239</f>
        <v>0.46672160000000007</v>
      </c>
      <c r="S239" s="184">
        <v>0</v>
      </c>
      <c r="T239" s="185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6" t="s">
        <v>231</v>
      </c>
      <c r="AT239" s="186" t="s">
        <v>228</v>
      </c>
      <c r="AU239" s="186" t="s">
        <v>83</v>
      </c>
      <c r="AY239" s="19" t="s">
        <v>125</v>
      </c>
      <c r="BE239" s="187">
        <f>IF(N239="základní",J239,0)</f>
        <v>0</v>
      </c>
      <c r="BF239" s="187">
        <f>IF(N239="snížená",J239,0)</f>
        <v>0</v>
      </c>
      <c r="BG239" s="187">
        <f>IF(N239="zákl. přenesená",J239,0)</f>
        <v>0</v>
      </c>
      <c r="BH239" s="187">
        <f>IF(N239="sníž. přenesená",J239,0)</f>
        <v>0</v>
      </c>
      <c r="BI239" s="187">
        <f>IF(N239="nulová",J239,0)</f>
        <v>0</v>
      </c>
      <c r="BJ239" s="19" t="s">
        <v>81</v>
      </c>
      <c r="BK239" s="187">
        <f>ROUND(I239*H239,2)</f>
        <v>0</v>
      </c>
      <c r="BL239" s="19" t="s">
        <v>155</v>
      </c>
      <c r="BM239" s="186" t="s">
        <v>281</v>
      </c>
    </row>
    <row r="240" spans="1:65" s="2" customFormat="1" ht="18" x14ac:dyDescent="0.2">
      <c r="A240" s="36"/>
      <c r="B240" s="37"/>
      <c r="C240" s="38"/>
      <c r="D240" s="188" t="s">
        <v>134</v>
      </c>
      <c r="E240" s="38"/>
      <c r="F240" s="189" t="s">
        <v>280</v>
      </c>
      <c r="G240" s="38"/>
      <c r="H240" s="38"/>
      <c r="I240" s="190"/>
      <c r="J240" s="38"/>
      <c r="K240" s="38"/>
      <c r="L240" s="41"/>
      <c r="M240" s="191"/>
      <c r="N240" s="192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134</v>
      </c>
      <c r="AU240" s="19" t="s">
        <v>83</v>
      </c>
    </row>
    <row r="241" spans="1:65" s="13" customFormat="1" ht="10" x14ac:dyDescent="0.2">
      <c r="B241" s="196"/>
      <c r="C241" s="197"/>
      <c r="D241" s="188" t="s">
        <v>151</v>
      </c>
      <c r="E241" s="197"/>
      <c r="F241" s="199" t="s">
        <v>282</v>
      </c>
      <c r="G241" s="197"/>
      <c r="H241" s="200">
        <v>291.70100000000002</v>
      </c>
      <c r="I241" s="201"/>
      <c r="J241" s="197"/>
      <c r="K241" s="197"/>
      <c r="L241" s="202"/>
      <c r="M241" s="203"/>
      <c r="N241" s="204"/>
      <c r="O241" s="204"/>
      <c r="P241" s="204"/>
      <c r="Q241" s="204"/>
      <c r="R241" s="204"/>
      <c r="S241" s="204"/>
      <c r="T241" s="205"/>
      <c r="AT241" s="206" t="s">
        <v>151</v>
      </c>
      <c r="AU241" s="206" t="s">
        <v>83</v>
      </c>
      <c r="AV241" s="13" t="s">
        <v>83</v>
      </c>
      <c r="AW241" s="13" t="s">
        <v>4</v>
      </c>
      <c r="AX241" s="13" t="s">
        <v>81</v>
      </c>
      <c r="AY241" s="206" t="s">
        <v>125</v>
      </c>
    </row>
    <row r="242" spans="1:65" s="2" customFormat="1" ht="16.5" customHeight="1" x14ac:dyDescent="0.2">
      <c r="A242" s="36"/>
      <c r="B242" s="37"/>
      <c r="C242" s="232" t="s">
        <v>283</v>
      </c>
      <c r="D242" s="232" t="s">
        <v>228</v>
      </c>
      <c r="E242" s="233" t="s">
        <v>284</v>
      </c>
      <c r="F242" s="234" t="s">
        <v>285</v>
      </c>
      <c r="G242" s="235" t="s">
        <v>173</v>
      </c>
      <c r="H242" s="236">
        <v>861.21100000000001</v>
      </c>
      <c r="I242" s="237"/>
      <c r="J242" s="238">
        <f>ROUND(I242*H242,2)</f>
        <v>0</v>
      </c>
      <c r="K242" s="234" t="s">
        <v>131</v>
      </c>
      <c r="L242" s="239"/>
      <c r="M242" s="240" t="s">
        <v>19</v>
      </c>
      <c r="N242" s="241" t="s">
        <v>44</v>
      </c>
      <c r="O242" s="66"/>
      <c r="P242" s="184">
        <f>O242*H242</f>
        <v>0</v>
      </c>
      <c r="Q242" s="184">
        <v>5.0000000000000002E-5</v>
      </c>
      <c r="R242" s="184">
        <f>Q242*H242</f>
        <v>4.3060550000000003E-2</v>
      </c>
      <c r="S242" s="184">
        <v>0</v>
      </c>
      <c r="T242" s="185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6" t="s">
        <v>231</v>
      </c>
      <c r="AT242" s="186" t="s">
        <v>228</v>
      </c>
      <c r="AU242" s="186" t="s">
        <v>83</v>
      </c>
      <c r="AY242" s="19" t="s">
        <v>125</v>
      </c>
      <c r="BE242" s="187">
        <f>IF(N242="základní",J242,0)</f>
        <v>0</v>
      </c>
      <c r="BF242" s="187">
        <f>IF(N242="snížená",J242,0)</f>
        <v>0</v>
      </c>
      <c r="BG242" s="187">
        <f>IF(N242="zákl. přenesená",J242,0)</f>
        <v>0</v>
      </c>
      <c r="BH242" s="187">
        <f>IF(N242="sníž. přenesená",J242,0)</f>
        <v>0</v>
      </c>
      <c r="BI242" s="187">
        <f>IF(N242="nulová",J242,0)</f>
        <v>0</v>
      </c>
      <c r="BJ242" s="19" t="s">
        <v>81</v>
      </c>
      <c r="BK242" s="187">
        <f>ROUND(I242*H242,2)</f>
        <v>0</v>
      </c>
      <c r="BL242" s="19" t="s">
        <v>155</v>
      </c>
      <c r="BM242" s="186" t="s">
        <v>286</v>
      </c>
    </row>
    <row r="243" spans="1:65" s="2" customFormat="1" ht="10" x14ac:dyDescent="0.2">
      <c r="A243" s="36"/>
      <c r="B243" s="37"/>
      <c r="C243" s="38"/>
      <c r="D243" s="188" t="s">
        <v>134</v>
      </c>
      <c r="E243" s="38"/>
      <c r="F243" s="189" t="s">
        <v>285</v>
      </c>
      <c r="G243" s="38"/>
      <c r="H243" s="38"/>
      <c r="I243" s="190"/>
      <c r="J243" s="38"/>
      <c r="K243" s="38"/>
      <c r="L243" s="41"/>
      <c r="M243" s="191"/>
      <c r="N243" s="192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134</v>
      </c>
      <c r="AU243" s="19" t="s">
        <v>83</v>
      </c>
    </row>
    <row r="244" spans="1:65" s="13" customFormat="1" ht="10" x14ac:dyDescent="0.2">
      <c r="B244" s="196"/>
      <c r="C244" s="197"/>
      <c r="D244" s="188" t="s">
        <v>151</v>
      </c>
      <c r="E244" s="197"/>
      <c r="F244" s="199" t="s">
        <v>287</v>
      </c>
      <c r="G244" s="197"/>
      <c r="H244" s="200">
        <v>861.21100000000001</v>
      </c>
      <c r="I244" s="201"/>
      <c r="J244" s="197"/>
      <c r="K244" s="197"/>
      <c r="L244" s="202"/>
      <c r="M244" s="203"/>
      <c r="N244" s="204"/>
      <c r="O244" s="204"/>
      <c r="P244" s="204"/>
      <c r="Q244" s="204"/>
      <c r="R244" s="204"/>
      <c r="S244" s="204"/>
      <c r="T244" s="205"/>
      <c r="AT244" s="206" t="s">
        <v>151</v>
      </c>
      <c r="AU244" s="206" t="s">
        <v>83</v>
      </c>
      <c r="AV244" s="13" t="s">
        <v>83</v>
      </c>
      <c r="AW244" s="13" t="s">
        <v>4</v>
      </c>
      <c r="AX244" s="13" t="s">
        <v>81</v>
      </c>
      <c r="AY244" s="206" t="s">
        <v>125</v>
      </c>
    </row>
    <row r="245" spans="1:65" s="12" customFormat="1" ht="22.75" customHeight="1" x14ac:dyDescent="0.25">
      <c r="B245" s="159"/>
      <c r="C245" s="160"/>
      <c r="D245" s="161" t="s">
        <v>72</v>
      </c>
      <c r="E245" s="173" t="s">
        <v>260</v>
      </c>
      <c r="F245" s="173" t="s">
        <v>288</v>
      </c>
      <c r="G245" s="160"/>
      <c r="H245" s="160"/>
      <c r="I245" s="163"/>
      <c r="J245" s="174">
        <f>BK245</f>
        <v>0</v>
      </c>
      <c r="K245" s="160"/>
      <c r="L245" s="165"/>
      <c r="M245" s="166"/>
      <c r="N245" s="167"/>
      <c r="O245" s="167"/>
      <c r="P245" s="168">
        <f>SUM(P246:P258)</f>
        <v>0</v>
      </c>
      <c r="Q245" s="167"/>
      <c r="R245" s="168">
        <f>SUM(R246:R258)</f>
        <v>0</v>
      </c>
      <c r="S245" s="167"/>
      <c r="T245" s="169">
        <f>SUM(T246:T258)</f>
        <v>12.584792999999999</v>
      </c>
      <c r="AR245" s="170" t="s">
        <v>81</v>
      </c>
      <c r="AT245" s="171" t="s">
        <v>72</v>
      </c>
      <c r="AU245" s="171" t="s">
        <v>81</v>
      </c>
      <c r="AY245" s="170" t="s">
        <v>125</v>
      </c>
      <c r="BK245" s="172">
        <f>SUM(BK246:BK258)</f>
        <v>0</v>
      </c>
    </row>
    <row r="246" spans="1:65" s="2" customFormat="1" ht="24.15" customHeight="1" x14ac:dyDescent="0.2">
      <c r="A246" s="36"/>
      <c r="B246" s="37"/>
      <c r="C246" s="175" t="s">
        <v>289</v>
      </c>
      <c r="D246" s="175" t="s">
        <v>128</v>
      </c>
      <c r="E246" s="176" t="s">
        <v>290</v>
      </c>
      <c r="F246" s="177" t="s">
        <v>291</v>
      </c>
      <c r="G246" s="178" t="s">
        <v>173</v>
      </c>
      <c r="H246" s="179">
        <v>277.81</v>
      </c>
      <c r="I246" s="180"/>
      <c r="J246" s="181">
        <f>ROUND(I246*H246,2)</f>
        <v>0</v>
      </c>
      <c r="K246" s="177" t="s">
        <v>131</v>
      </c>
      <c r="L246" s="41"/>
      <c r="M246" s="182" t="s">
        <v>19</v>
      </c>
      <c r="N246" s="183" t="s">
        <v>44</v>
      </c>
      <c r="O246" s="66"/>
      <c r="P246" s="184">
        <f>O246*H246</f>
        <v>0</v>
      </c>
      <c r="Q246" s="184">
        <v>0</v>
      </c>
      <c r="R246" s="184">
        <f>Q246*H246</f>
        <v>0</v>
      </c>
      <c r="S246" s="184">
        <v>4.53E-2</v>
      </c>
      <c r="T246" s="185">
        <f>S246*H246</f>
        <v>12.584792999999999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6" t="s">
        <v>155</v>
      </c>
      <c r="AT246" s="186" t="s">
        <v>128</v>
      </c>
      <c r="AU246" s="186" t="s">
        <v>83</v>
      </c>
      <c r="AY246" s="19" t="s">
        <v>125</v>
      </c>
      <c r="BE246" s="187">
        <f>IF(N246="základní",J246,0)</f>
        <v>0</v>
      </c>
      <c r="BF246" s="187">
        <f>IF(N246="snížená",J246,0)</f>
        <v>0</v>
      </c>
      <c r="BG246" s="187">
        <f>IF(N246="zákl. přenesená",J246,0)</f>
        <v>0</v>
      </c>
      <c r="BH246" s="187">
        <f>IF(N246="sníž. přenesená",J246,0)</f>
        <v>0</v>
      </c>
      <c r="BI246" s="187">
        <f>IF(N246="nulová",J246,0)</f>
        <v>0</v>
      </c>
      <c r="BJ246" s="19" t="s">
        <v>81</v>
      </c>
      <c r="BK246" s="187">
        <f>ROUND(I246*H246,2)</f>
        <v>0</v>
      </c>
      <c r="BL246" s="19" t="s">
        <v>155</v>
      </c>
      <c r="BM246" s="186" t="s">
        <v>292</v>
      </c>
    </row>
    <row r="247" spans="1:65" s="2" customFormat="1" ht="18" x14ac:dyDescent="0.2">
      <c r="A247" s="36"/>
      <c r="B247" s="37"/>
      <c r="C247" s="38"/>
      <c r="D247" s="188" t="s">
        <v>134</v>
      </c>
      <c r="E247" s="38"/>
      <c r="F247" s="189" t="s">
        <v>293</v>
      </c>
      <c r="G247" s="38"/>
      <c r="H247" s="38"/>
      <c r="I247" s="190"/>
      <c r="J247" s="38"/>
      <c r="K247" s="38"/>
      <c r="L247" s="41"/>
      <c r="M247" s="191"/>
      <c r="N247" s="192"/>
      <c r="O247" s="66"/>
      <c r="P247" s="66"/>
      <c r="Q247" s="66"/>
      <c r="R247" s="66"/>
      <c r="S247" s="66"/>
      <c r="T247" s="67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9" t="s">
        <v>134</v>
      </c>
      <c r="AU247" s="19" t="s">
        <v>83</v>
      </c>
    </row>
    <row r="248" spans="1:65" s="2" customFormat="1" ht="10" x14ac:dyDescent="0.2">
      <c r="A248" s="36"/>
      <c r="B248" s="37"/>
      <c r="C248" s="38"/>
      <c r="D248" s="193" t="s">
        <v>135</v>
      </c>
      <c r="E248" s="38"/>
      <c r="F248" s="194" t="s">
        <v>294</v>
      </c>
      <c r="G248" s="38"/>
      <c r="H248" s="38"/>
      <c r="I248" s="190"/>
      <c r="J248" s="38"/>
      <c r="K248" s="38"/>
      <c r="L248" s="41"/>
      <c r="M248" s="191"/>
      <c r="N248" s="192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135</v>
      </c>
      <c r="AU248" s="19" t="s">
        <v>83</v>
      </c>
    </row>
    <row r="249" spans="1:65" s="14" customFormat="1" ht="10" x14ac:dyDescent="0.2">
      <c r="B249" s="211"/>
      <c r="C249" s="212"/>
      <c r="D249" s="188" t="s">
        <v>151</v>
      </c>
      <c r="E249" s="213" t="s">
        <v>19</v>
      </c>
      <c r="F249" s="214" t="s">
        <v>295</v>
      </c>
      <c r="G249" s="212"/>
      <c r="H249" s="213" t="s">
        <v>19</v>
      </c>
      <c r="I249" s="215"/>
      <c r="J249" s="212"/>
      <c r="K249" s="212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151</v>
      </c>
      <c r="AU249" s="220" t="s">
        <v>83</v>
      </c>
      <c r="AV249" s="14" t="s">
        <v>81</v>
      </c>
      <c r="AW249" s="14" t="s">
        <v>33</v>
      </c>
      <c r="AX249" s="14" t="s">
        <v>73</v>
      </c>
      <c r="AY249" s="220" t="s">
        <v>125</v>
      </c>
    </row>
    <row r="250" spans="1:65" s="14" customFormat="1" ht="10" x14ac:dyDescent="0.2">
      <c r="B250" s="211"/>
      <c r="C250" s="212"/>
      <c r="D250" s="188" t="s">
        <v>151</v>
      </c>
      <c r="E250" s="213" t="s">
        <v>19</v>
      </c>
      <c r="F250" s="214" t="s">
        <v>179</v>
      </c>
      <c r="G250" s="212"/>
      <c r="H250" s="213" t="s">
        <v>19</v>
      </c>
      <c r="I250" s="215"/>
      <c r="J250" s="212"/>
      <c r="K250" s="212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151</v>
      </c>
      <c r="AU250" s="220" t="s">
        <v>83</v>
      </c>
      <c r="AV250" s="14" t="s">
        <v>81</v>
      </c>
      <c r="AW250" s="14" t="s">
        <v>33</v>
      </c>
      <c r="AX250" s="14" t="s">
        <v>73</v>
      </c>
      <c r="AY250" s="220" t="s">
        <v>125</v>
      </c>
    </row>
    <row r="251" spans="1:65" s="13" customFormat="1" ht="10" x14ac:dyDescent="0.2">
      <c r="B251" s="196"/>
      <c r="C251" s="197"/>
      <c r="D251" s="188" t="s">
        <v>151</v>
      </c>
      <c r="E251" s="198" t="s">
        <v>19</v>
      </c>
      <c r="F251" s="199" t="s">
        <v>275</v>
      </c>
      <c r="G251" s="197"/>
      <c r="H251" s="200">
        <v>56.14</v>
      </c>
      <c r="I251" s="201"/>
      <c r="J251" s="197"/>
      <c r="K251" s="197"/>
      <c r="L251" s="202"/>
      <c r="M251" s="203"/>
      <c r="N251" s="204"/>
      <c r="O251" s="204"/>
      <c r="P251" s="204"/>
      <c r="Q251" s="204"/>
      <c r="R251" s="204"/>
      <c r="S251" s="204"/>
      <c r="T251" s="205"/>
      <c r="AT251" s="206" t="s">
        <v>151</v>
      </c>
      <c r="AU251" s="206" t="s">
        <v>83</v>
      </c>
      <c r="AV251" s="13" t="s">
        <v>83</v>
      </c>
      <c r="AW251" s="13" t="s">
        <v>33</v>
      </c>
      <c r="AX251" s="13" t="s">
        <v>73</v>
      </c>
      <c r="AY251" s="206" t="s">
        <v>125</v>
      </c>
    </row>
    <row r="252" spans="1:65" s="14" customFormat="1" ht="10" x14ac:dyDescent="0.2">
      <c r="B252" s="211"/>
      <c r="C252" s="212"/>
      <c r="D252" s="188" t="s">
        <v>151</v>
      </c>
      <c r="E252" s="213" t="s">
        <v>19</v>
      </c>
      <c r="F252" s="214" t="s">
        <v>182</v>
      </c>
      <c r="G252" s="212"/>
      <c r="H252" s="213" t="s">
        <v>19</v>
      </c>
      <c r="I252" s="215"/>
      <c r="J252" s="212"/>
      <c r="K252" s="212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151</v>
      </c>
      <c r="AU252" s="220" t="s">
        <v>83</v>
      </c>
      <c r="AV252" s="14" t="s">
        <v>81</v>
      </c>
      <c r="AW252" s="14" t="s">
        <v>33</v>
      </c>
      <c r="AX252" s="14" t="s">
        <v>73</v>
      </c>
      <c r="AY252" s="220" t="s">
        <v>125</v>
      </c>
    </row>
    <row r="253" spans="1:65" s="13" customFormat="1" ht="10" x14ac:dyDescent="0.2">
      <c r="B253" s="196"/>
      <c r="C253" s="197"/>
      <c r="D253" s="188" t="s">
        <v>151</v>
      </c>
      <c r="E253" s="198" t="s">
        <v>19</v>
      </c>
      <c r="F253" s="199" t="s">
        <v>276</v>
      </c>
      <c r="G253" s="197"/>
      <c r="H253" s="200">
        <v>101.36</v>
      </c>
      <c r="I253" s="201"/>
      <c r="J253" s="197"/>
      <c r="K253" s="197"/>
      <c r="L253" s="202"/>
      <c r="M253" s="203"/>
      <c r="N253" s="204"/>
      <c r="O253" s="204"/>
      <c r="P253" s="204"/>
      <c r="Q253" s="204"/>
      <c r="R253" s="204"/>
      <c r="S253" s="204"/>
      <c r="T253" s="205"/>
      <c r="AT253" s="206" t="s">
        <v>151</v>
      </c>
      <c r="AU253" s="206" t="s">
        <v>83</v>
      </c>
      <c r="AV253" s="13" t="s">
        <v>83</v>
      </c>
      <c r="AW253" s="13" t="s">
        <v>33</v>
      </c>
      <c r="AX253" s="13" t="s">
        <v>73</v>
      </c>
      <c r="AY253" s="206" t="s">
        <v>125</v>
      </c>
    </row>
    <row r="254" spans="1:65" s="14" customFormat="1" ht="10" x14ac:dyDescent="0.2">
      <c r="B254" s="211"/>
      <c r="C254" s="212"/>
      <c r="D254" s="188" t="s">
        <v>151</v>
      </c>
      <c r="E254" s="213" t="s">
        <v>19</v>
      </c>
      <c r="F254" s="214" t="s">
        <v>184</v>
      </c>
      <c r="G254" s="212"/>
      <c r="H254" s="213" t="s">
        <v>19</v>
      </c>
      <c r="I254" s="215"/>
      <c r="J254" s="212"/>
      <c r="K254" s="212"/>
      <c r="L254" s="216"/>
      <c r="M254" s="217"/>
      <c r="N254" s="218"/>
      <c r="O254" s="218"/>
      <c r="P254" s="218"/>
      <c r="Q254" s="218"/>
      <c r="R254" s="218"/>
      <c r="S254" s="218"/>
      <c r="T254" s="219"/>
      <c r="AT254" s="220" t="s">
        <v>151</v>
      </c>
      <c r="AU254" s="220" t="s">
        <v>83</v>
      </c>
      <c r="AV254" s="14" t="s">
        <v>81</v>
      </c>
      <c r="AW254" s="14" t="s">
        <v>33</v>
      </c>
      <c r="AX254" s="14" t="s">
        <v>73</v>
      </c>
      <c r="AY254" s="220" t="s">
        <v>125</v>
      </c>
    </row>
    <row r="255" spans="1:65" s="13" customFormat="1" ht="10" x14ac:dyDescent="0.2">
      <c r="B255" s="196"/>
      <c r="C255" s="197"/>
      <c r="D255" s="188" t="s">
        <v>151</v>
      </c>
      <c r="E255" s="198" t="s">
        <v>19</v>
      </c>
      <c r="F255" s="199" t="s">
        <v>277</v>
      </c>
      <c r="G255" s="197"/>
      <c r="H255" s="200">
        <v>45.2</v>
      </c>
      <c r="I255" s="201"/>
      <c r="J255" s="197"/>
      <c r="K255" s="197"/>
      <c r="L255" s="202"/>
      <c r="M255" s="203"/>
      <c r="N255" s="204"/>
      <c r="O255" s="204"/>
      <c r="P255" s="204"/>
      <c r="Q255" s="204"/>
      <c r="R255" s="204"/>
      <c r="S255" s="204"/>
      <c r="T255" s="205"/>
      <c r="AT255" s="206" t="s">
        <v>151</v>
      </c>
      <c r="AU255" s="206" t="s">
        <v>83</v>
      </c>
      <c r="AV255" s="13" t="s">
        <v>83</v>
      </c>
      <c r="AW255" s="13" t="s">
        <v>33</v>
      </c>
      <c r="AX255" s="13" t="s">
        <v>73</v>
      </c>
      <c r="AY255" s="206" t="s">
        <v>125</v>
      </c>
    </row>
    <row r="256" spans="1:65" s="14" customFormat="1" ht="10" x14ac:dyDescent="0.2">
      <c r="B256" s="211"/>
      <c r="C256" s="212"/>
      <c r="D256" s="188" t="s">
        <v>151</v>
      </c>
      <c r="E256" s="213" t="s">
        <v>19</v>
      </c>
      <c r="F256" s="214" t="s">
        <v>187</v>
      </c>
      <c r="G256" s="212"/>
      <c r="H256" s="213" t="s">
        <v>19</v>
      </c>
      <c r="I256" s="215"/>
      <c r="J256" s="212"/>
      <c r="K256" s="212"/>
      <c r="L256" s="216"/>
      <c r="M256" s="217"/>
      <c r="N256" s="218"/>
      <c r="O256" s="218"/>
      <c r="P256" s="218"/>
      <c r="Q256" s="218"/>
      <c r="R256" s="218"/>
      <c r="S256" s="218"/>
      <c r="T256" s="219"/>
      <c r="AT256" s="220" t="s">
        <v>151</v>
      </c>
      <c r="AU256" s="220" t="s">
        <v>83</v>
      </c>
      <c r="AV256" s="14" t="s">
        <v>81</v>
      </c>
      <c r="AW256" s="14" t="s">
        <v>33</v>
      </c>
      <c r="AX256" s="14" t="s">
        <v>73</v>
      </c>
      <c r="AY256" s="220" t="s">
        <v>125</v>
      </c>
    </row>
    <row r="257" spans="1:65" s="13" customFormat="1" ht="10" x14ac:dyDescent="0.2">
      <c r="B257" s="196"/>
      <c r="C257" s="197"/>
      <c r="D257" s="188" t="s">
        <v>151</v>
      </c>
      <c r="E257" s="198" t="s">
        <v>19</v>
      </c>
      <c r="F257" s="199" t="s">
        <v>278</v>
      </c>
      <c r="G257" s="197"/>
      <c r="H257" s="200">
        <v>75.11</v>
      </c>
      <c r="I257" s="201"/>
      <c r="J257" s="197"/>
      <c r="K257" s="197"/>
      <c r="L257" s="202"/>
      <c r="M257" s="203"/>
      <c r="N257" s="204"/>
      <c r="O257" s="204"/>
      <c r="P257" s="204"/>
      <c r="Q257" s="204"/>
      <c r="R257" s="204"/>
      <c r="S257" s="204"/>
      <c r="T257" s="205"/>
      <c r="AT257" s="206" t="s">
        <v>151</v>
      </c>
      <c r="AU257" s="206" t="s">
        <v>83</v>
      </c>
      <c r="AV257" s="13" t="s">
        <v>83</v>
      </c>
      <c r="AW257" s="13" t="s">
        <v>33</v>
      </c>
      <c r="AX257" s="13" t="s">
        <v>73</v>
      </c>
      <c r="AY257" s="206" t="s">
        <v>125</v>
      </c>
    </row>
    <row r="258" spans="1:65" s="15" customFormat="1" ht="10" x14ac:dyDescent="0.2">
      <c r="B258" s="221"/>
      <c r="C258" s="222"/>
      <c r="D258" s="188" t="s">
        <v>151</v>
      </c>
      <c r="E258" s="223" t="s">
        <v>19</v>
      </c>
      <c r="F258" s="224" t="s">
        <v>193</v>
      </c>
      <c r="G258" s="222"/>
      <c r="H258" s="225">
        <v>277.81</v>
      </c>
      <c r="I258" s="226"/>
      <c r="J258" s="222"/>
      <c r="K258" s="222"/>
      <c r="L258" s="227"/>
      <c r="M258" s="228"/>
      <c r="N258" s="229"/>
      <c r="O258" s="229"/>
      <c r="P258" s="229"/>
      <c r="Q258" s="229"/>
      <c r="R258" s="229"/>
      <c r="S258" s="229"/>
      <c r="T258" s="230"/>
      <c r="AT258" s="231" t="s">
        <v>151</v>
      </c>
      <c r="AU258" s="231" t="s">
        <v>83</v>
      </c>
      <c r="AV258" s="15" t="s">
        <v>155</v>
      </c>
      <c r="AW258" s="15" t="s">
        <v>33</v>
      </c>
      <c r="AX258" s="15" t="s">
        <v>81</v>
      </c>
      <c r="AY258" s="231" t="s">
        <v>125</v>
      </c>
    </row>
    <row r="259" spans="1:65" s="12" customFormat="1" ht="22.75" customHeight="1" x14ac:dyDescent="0.25">
      <c r="B259" s="159"/>
      <c r="C259" s="160"/>
      <c r="D259" s="161" t="s">
        <v>72</v>
      </c>
      <c r="E259" s="173" t="s">
        <v>296</v>
      </c>
      <c r="F259" s="173" t="s">
        <v>297</v>
      </c>
      <c r="G259" s="160"/>
      <c r="H259" s="160"/>
      <c r="I259" s="163"/>
      <c r="J259" s="174">
        <f>BK259</f>
        <v>0</v>
      </c>
      <c r="K259" s="160"/>
      <c r="L259" s="165"/>
      <c r="M259" s="166"/>
      <c r="N259" s="167"/>
      <c r="O259" s="167"/>
      <c r="P259" s="168">
        <f>SUM(P260:P272)</f>
        <v>0</v>
      </c>
      <c r="Q259" s="167"/>
      <c r="R259" s="168">
        <f>SUM(R260:R272)</f>
        <v>0</v>
      </c>
      <c r="S259" s="167"/>
      <c r="T259" s="169">
        <f>SUM(T260:T272)</f>
        <v>0</v>
      </c>
      <c r="AR259" s="170" t="s">
        <v>81</v>
      </c>
      <c r="AT259" s="171" t="s">
        <v>72</v>
      </c>
      <c r="AU259" s="171" t="s">
        <v>81</v>
      </c>
      <c r="AY259" s="170" t="s">
        <v>125</v>
      </c>
      <c r="BK259" s="172">
        <f>SUM(BK260:BK272)</f>
        <v>0</v>
      </c>
    </row>
    <row r="260" spans="1:65" s="2" customFormat="1" ht="44.25" customHeight="1" x14ac:dyDescent="0.2">
      <c r="A260" s="36"/>
      <c r="B260" s="37"/>
      <c r="C260" s="175" t="s">
        <v>298</v>
      </c>
      <c r="D260" s="175" t="s">
        <v>128</v>
      </c>
      <c r="E260" s="176" t="s">
        <v>299</v>
      </c>
      <c r="F260" s="177" t="s">
        <v>300</v>
      </c>
      <c r="G260" s="178" t="s">
        <v>211</v>
      </c>
      <c r="H260" s="179">
        <v>12.585000000000001</v>
      </c>
      <c r="I260" s="180"/>
      <c r="J260" s="181">
        <f>ROUND(I260*H260,2)</f>
        <v>0</v>
      </c>
      <c r="K260" s="177" t="s">
        <v>131</v>
      </c>
      <c r="L260" s="41"/>
      <c r="M260" s="182" t="s">
        <v>19</v>
      </c>
      <c r="N260" s="183" t="s">
        <v>44</v>
      </c>
      <c r="O260" s="66"/>
      <c r="P260" s="184">
        <f>O260*H260</f>
        <v>0</v>
      </c>
      <c r="Q260" s="184">
        <v>0</v>
      </c>
      <c r="R260" s="184">
        <f>Q260*H260</f>
        <v>0</v>
      </c>
      <c r="S260" s="184">
        <v>0</v>
      </c>
      <c r="T260" s="185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6" t="s">
        <v>155</v>
      </c>
      <c r="AT260" s="186" t="s">
        <v>128</v>
      </c>
      <c r="AU260" s="186" t="s">
        <v>83</v>
      </c>
      <c r="AY260" s="19" t="s">
        <v>125</v>
      </c>
      <c r="BE260" s="187">
        <f>IF(N260="základní",J260,0)</f>
        <v>0</v>
      </c>
      <c r="BF260" s="187">
        <f>IF(N260="snížená",J260,0)</f>
        <v>0</v>
      </c>
      <c r="BG260" s="187">
        <f>IF(N260="zákl. přenesená",J260,0)</f>
        <v>0</v>
      </c>
      <c r="BH260" s="187">
        <f>IF(N260="sníž. přenesená",J260,0)</f>
        <v>0</v>
      </c>
      <c r="BI260" s="187">
        <f>IF(N260="nulová",J260,0)</f>
        <v>0</v>
      </c>
      <c r="BJ260" s="19" t="s">
        <v>81</v>
      </c>
      <c r="BK260" s="187">
        <f>ROUND(I260*H260,2)</f>
        <v>0</v>
      </c>
      <c r="BL260" s="19" t="s">
        <v>155</v>
      </c>
      <c r="BM260" s="186" t="s">
        <v>301</v>
      </c>
    </row>
    <row r="261" spans="1:65" s="2" customFormat="1" ht="27" x14ac:dyDescent="0.2">
      <c r="A261" s="36"/>
      <c r="B261" s="37"/>
      <c r="C261" s="38"/>
      <c r="D261" s="188" t="s">
        <v>134</v>
      </c>
      <c r="E261" s="38"/>
      <c r="F261" s="189" t="s">
        <v>302</v>
      </c>
      <c r="G261" s="38"/>
      <c r="H261" s="38"/>
      <c r="I261" s="190"/>
      <c r="J261" s="38"/>
      <c r="K261" s="38"/>
      <c r="L261" s="41"/>
      <c r="M261" s="191"/>
      <c r="N261" s="192"/>
      <c r="O261" s="66"/>
      <c r="P261" s="66"/>
      <c r="Q261" s="66"/>
      <c r="R261" s="66"/>
      <c r="S261" s="66"/>
      <c r="T261" s="67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9" t="s">
        <v>134</v>
      </c>
      <c r="AU261" s="19" t="s">
        <v>83</v>
      </c>
    </row>
    <row r="262" spans="1:65" s="2" customFormat="1" ht="10" x14ac:dyDescent="0.2">
      <c r="A262" s="36"/>
      <c r="B262" s="37"/>
      <c r="C262" s="38"/>
      <c r="D262" s="193" t="s">
        <v>135</v>
      </c>
      <c r="E262" s="38"/>
      <c r="F262" s="194" t="s">
        <v>303</v>
      </c>
      <c r="G262" s="38"/>
      <c r="H262" s="38"/>
      <c r="I262" s="190"/>
      <c r="J262" s="38"/>
      <c r="K262" s="38"/>
      <c r="L262" s="41"/>
      <c r="M262" s="191"/>
      <c r="N262" s="192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135</v>
      </c>
      <c r="AU262" s="19" t="s">
        <v>83</v>
      </c>
    </row>
    <row r="263" spans="1:65" s="2" customFormat="1" ht="16.5" customHeight="1" x14ac:dyDescent="0.2">
      <c r="A263" s="36"/>
      <c r="B263" s="37"/>
      <c r="C263" s="175" t="s">
        <v>304</v>
      </c>
      <c r="D263" s="175" t="s">
        <v>128</v>
      </c>
      <c r="E263" s="176" t="s">
        <v>305</v>
      </c>
      <c r="F263" s="177" t="s">
        <v>306</v>
      </c>
      <c r="G263" s="178" t="s">
        <v>211</v>
      </c>
      <c r="H263" s="179">
        <v>12.585000000000001</v>
      </c>
      <c r="I263" s="180"/>
      <c r="J263" s="181">
        <f>ROUND(I263*H263,2)</f>
        <v>0</v>
      </c>
      <c r="K263" s="177" t="s">
        <v>131</v>
      </c>
      <c r="L263" s="41"/>
      <c r="M263" s="182" t="s">
        <v>19</v>
      </c>
      <c r="N263" s="183" t="s">
        <v>44</v>
      </c>
      <c r="O263" s="66"/>
      <c r="P263" s="184">
        <f>O263*H263</f>
        <v>0</v>
      </c>
      <c r="Q263" s="184">
        <v>0</v>
      </c>
      <c r="R263" s="184">
        <f>Q263*H263</f>
        <v>0</v>
      </c>
      <c r="S263" s="184">
        <v>0</v>
      </c>
      <c r="T263" s="185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6" t="s">
        <v>155</v>
      </c>
      <c r="AT263" s="186" t="s">
        <v>128</v>
      </c>
      <c r="AU263" s="186" t="s">
        <v>83</v>
      </c>
      <c r="AY263" s="19" t="s">
        <v>125</v>
      </c>
      <c r="BE263" s="187">
        <f>IF(N263="základní",J263,0)</f>
        <v>0</v>
      </c>
      <c r="BF263" s="187">
        <f>IF(N263="snížená",J263,0)</f>
        <v>0</v>
      </c>
      <c r="BG263" s="187">
        <f>IF(N263="zákl. přenesená",J263,0)</f>
        <v>0</v>
      </c>
      <c r="BH263" s="187">
        <f>IF(N263="sníž. přenesená",J263,0)</f>
        <v>0</v>
      </c>
      <c r="BI263" s="187">
        <f>IF(N263="nulová",J263,0)</f>
        <v>0</v>
      </c>
      <c r="BJ263" s="19" t="s">
        <v>81</v>
      </c>
      <c r="BK263" s="187">
        <f>ROUND(I263*H263,2)</f>
        <v>0</v>
      </c>
      <c r="BL263" s="19" t="s">
        <v>155</v>
      </c>
      <c r="BM263" s="186" t="s">
        <v>307</v>
      </c>
    </row>
    <row r="264" spans="1:65" s="2" customFormat="1" ht="18" x14ac:dyDescent="0.2">
      <c r="A264" s="36"/>
      <c r="B264" s="37"/>
      <c r="C264" s="38"/>
      <c r="D264" s="188" t="s">
        <v>134</v>
      </c>
      <c r="E264" s="38"/>
      <c r="F264" s="189" t="s">
        <v>308</v>
      </c>
      <c r="G264" s="38"/>
      <c r="H264" s="38"/>
      <c r="I264" s="190"/>
      <c r="J264" s="38"/>
      <c r="K264" s="38"/>
      <c r="L264" s="41"/>
      <c r="M264" s="191"/>
      <c r="N264" s="192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9" t="s">
        <v>134</v>
      </c>
      <c r="AU264" s="19" t="s">
        <v>83</v>
      </c>
    </row>
    <row r="265" spans="1:65" s="2" customFormat="1" ht="10" x14ac:dyDescent="0.2">
      <c r="A265" s="36"/>
      <c r="B265" s="37"/>
      <c r="C265" s="38"/>
      <c r="D265" s="193" t="s">
        <v>135</v>
      </c>
      <c r="E265" s="38"/>
      <c r="F265" s="194" t="s">
        <v>309</v>
      </c>
      <c r="G265" s="38"/>
      <c r="H265" s="38"/>
      <c r="I265" s="190"/>
      <c r="J265" s="38"/>
      <c r="K265" s="38"/>
      <c r="L265" s="41"/>
      <c r="M265" s="191"/>
      <c r="N265" s="192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135</v>
      </c>
      <c r="AU265" s="19" t="s">
        <v>83</v>
      </c>
    </row>
    <row r="266" spans="1:65" s="2" customFormat="1" ht="24.15" customHeight="1" x14ac:dyDescent="0.2">
      <c r="A266" s="36"/>
      <c r="B266" s="37"/>
      <c r="C266" s="175" t="s">
        <v>310</v>
      </c>
      <c r="D266" s="175" t="s">
        <v>128</v>
      </c>
      <c r="E266" s="176" t="s">
        <v>311</v>
      </c>
      <c r="F266" s="177" t="s">
        <v>312</v>
      </c>
      <c r="G266" s="178" t="s">
        <v>211</v>
      </c>
      <c r="H266" s="179">
        <v>75.510000000000005</v>
      </c>
      <c r="I266" s="180"/>
      <c r="J266" s="181">
        <f>ROUND(I266*H266,2)</f>
        <v>0</v>
      </c>
      <c r="K266" s="177" t="s">
        <v>131</v>
      </c>
      <c r="L266" s="41"/>
      <c r="M266" s="182" t="s">
        <v>19</v>
      </c>
      <c r="N266" s="183" t="s">
        <v>44</v>
      </c>
      <c r="O266" s="66"/>
      <c r="P266" s="184">
        <f>O266*H266</f>
        <v>0</v>
      </c>
      <c r="Q266" s="184">
        <v>0</v>
      </c>
      <c r="R266" s="184">
        <f>Q266*H266</f>
        <v>0</v>
      </c>
      <c r="S266" s="184">
        <v>0</v>
      </c>
      <c r="T266" s="185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86" t="s">
        <v>155</v>
      </c>
      <c r="AT266" s="186" t="s">
        <v>128</v>
      </c>
      <c r="AU266" s="186" t="s">
        <v>83</v>
      </c>
      <c r="AY266" s="19" t="s">
        <v>125</v>
      </c>
      <c r="BE266" s="187">
        <f>IF(N266="základní",J266,0)</f>
        <v>0</v>
      </c>
      <c r="BF266" s="187">
        <f>IF(N266="snížená",J266,0)</f>
        <v>0</v>
      </c>
      <c r="BG266" s="187">
        <f>IF(N266="zákl. přenesená",J266,0)</f>
        <v>0</v>
      </c>
      <c r="BH266" s="187">
        <f>IF(N266="sníž. přenesená",J266,0)</f>
        <v>0</v>
      </c>
      <c r="BI266" s="187">
        <f>IF(N266="nulová",J266,0)</f>
        <v>0</v>
      </c>
      <c r="BJ266" s="19" t="s">
        <v>81</v>
      </c>
      <c r="BK266" s="187">
        <f>ROUND(I266*H266,2)</f>
        <v>0</v>
      </c>
      <c r="BL266" s="19" t="s">
        <v>155</v>
      </c>
      <c r="BM266" s="186" t="s">
        <v>313</v>
      </c>
    </row>
    <row r="267" spans="1:65" s="2" customFormat="1" ht="27" x14ac:dyDescent="0.2">
      <c r="A267" s="36"/>
      <c r="B267" s="37"/>
      <c r="C267" s="38"/>
      <c r="D267" s="188" t="s">
        <v>134</v>
      </c>
      <c r="E267" s="38"/>
      <c r="F267" s="189" t="s">
        <v>314</v>
      </c>
      <c r="G267" s="38"/>
      <c r="H267" s="38"/>
      <c r="I267" s="190"/>
      <c r="J267" s="38"/>
      <c r="K267" s="38"/>
      <c r="L267" s="41"/>
      <c r="M267" s="191"/>
      <c r="N267" s="192"/>
      <c r="O267" s="66"/>
      <c r="P267" s="66"/>
      <c r="Q267" s="66"/>
      <c r="R267" s="66"/>
      <c r="S267" s="66"/>
      <c r="T267" s="67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9" t="s">
        <v>134</v>
      </c>
      <c r="AU267" s="19" t="s">
        <v>83</v>
      </c>
    </row>
    <row r="268" spans="1:65" s="2" customFormat="1" ht="10" x14ac:dyDescent="0.2">
      <c r="A268" s="36"/>
      <c r="B268" s="37"/>
      <c r="C268" s="38"/>
      <c r="D268" s="193" t="s">
        <v>135</v>
      </c>
      <c r="E268" s="38"/>
      <c r="F268" s="194" t="s">
        <v>315</v>
      </c>
      <c r="G268" s="38"/>
      <c r="H268" s="38"/>
      <c r="I268" s="190"/>
      <c r="J268" s="38"/>
      <c r="K268" s="38"/>
      <c r="L268" s="41"/>
      <c r="M268" s="191"/>
      <c r="N268" s="192"/>
      <c r="O268" s="66"/>
      <c r="P268" s="66"/>
      <c r="Q268" s="66"/>
      <c r="R268" s="66"/>
      <c r="S268" s="66"/>
      <c r="T268" s="67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9" t="s">
        <v>135</v>
      </c>
      <c r="AU268" s="19" t="s">
        <v>83</v>
      </c>
    </row>
    <row r="269" spans="1:65" s="13" customFormat="1" ht="10" x14ac:dyDescent="0.2">
      <c r="B269" s="196"/>
      <c r="C269" s="197"/>
      <c r="D269" s="188" t="s">
        <v>151</v>
      </c>
      <c r="E269" s="197"/>
      <c r="F269" s="199" t="s">
        <v>316</v>
      </c>
      <c r="G269" s="197"/>
      <c r="H269" s="200">
        <v>75.510000000000005</v>
      </c>
      <c r="I269" s="201"/>
      <c r="J269" s="197"/>
      <c r="K269" s="197"/>
      <c r="L269" s="202"/>
      <c r="M269" s="203"/>
      <c r="N269" s="204"/>
      <c r="O269" s="204"/>
      <c r="P269" s="204"/>
      <c r="Q269" s="204"/>
      <c r="R269" s="204"/>
      <c r="S269" s="204"/>
      <c r="T269" s="205"/>
      <c r="AT269" s="206" t="s">
        <v>151</v>
      </c>
      <c r="AU269" s="206" t="s">
        <v>83</v>
      </c>
      <c r="AV269" s="13" t="s">
        <v>83</v>
      </c>
      <c r="AW269" s="13" t="s">
        <v>4</v>
      </c>
      <c r="AX269" s="13" t="s">
        <v>81</v>
      </c>
      <c r="AY269" s="206" t="s">
        <v>125</v>
      </c>
    </row>
    <row r="270" spans="1:65" s="2" customFormat="1" ht="24.15" customHeight="1" x14ac:dyDescent="0.2">
      <c r="A270" s="36"/>
      <c r="B270" s="37"/>
      <c r="C270" s="175" t="s">
        <v>258</v>
      </c>
      <c r="D270" s="175" t="s">
        <v>128</v>
      </c>
      <c r="E270" s="176" t="s">
        <v>317</v>
      </c>
      <c r="F270" s="177" t="s">
        <v>318</v>
      </c>
      <c r="G270" s="178" t="s">
        <v>211</v>
      </c>
      <c r="H270" s="179">
        <v>12.585000000000001</v>
      </c>
      <c r="I270" s="180"/>
      <c r="J270" s="181">
        <f>ROUND(I270*H270,2)</f>
        <v>0</v>
      </c>
      <c r="K270" s="177" t="s">
        <v>131</v>
      </c>
      <c r="L270" s="41"/>
      <c r="M270" s="182" t="s">
        <v>19</v>
      </c>
      <c r="N270" s="183" t="s">
        <v>44</v>
      </c>
      <c r="O270" s="66"/>
      <c r="P270" s="184">
        <f>O270*H270</f>
        <v>0</v>
      </c>
      <c r="Q270" s="184">
        <v>0</v>
      </c>
      <c r="R270" s="184">
        <f>Q270*H270</f>
        <v>0</v>
      </c>
      <c r="S270" s="184">
        <v>0</v>
      </c>
      <c r="T270" s="185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6" t="s">
        <v>155</v>
      </c>
      <c r="AT270" s="186" t="s">
        <v>128</v>
      </c>
      <c r="AU270" s="186" t="s">
        <v>83</v>
      </c>
      <c r="AY270" s="19" t="s">
        <v>125</v>
      </c>
      <c r="BE270" s="187">
        <f>IF(N270="základní",J270,0)</f>
        <v>0</v>
      </c>
      <c r="BF270" s="187">
        <f>IF(N270="snížená",J270,0)</f>
        <v>0</v>
      </c>
      <c r="BG270" s="187">
        <f>IF(N270="zákl. přenesená",J270,0)</f>
        <v>0</v>
      </c>
      <c r="BH270" s="187">
        <f>IF(N270="sníž. přenesená",J270,0)</f>
        <v>0</v>
      </c>
      <c r="BI270" s="187">
        <f>IF(N270="nulová",J270,0)</f>
        <v>0</v>
      </c>
      <c r="BJ270" s="19" t="s">
        <v>81</v>
      </c>
      <c r="BK270" s="187">
        <f>ROUND(I270*H270,2)</f>
        <v>0</v>
      </c>
      <c r="BL270" s="19" t="s">
        <v>155</v>
      </c>
      <c r="BM270" s="186" t="s">
        <v>319</v>
      </c>
    </row>
    <row r="271" spans="1:65" s="2" customFormat="1" ht="10" x14ac:dyDescent="0.2">
      <c r="A271" s="36"/>
      <c r="B271" s="37"/>
      <c r="C271" s="38"/>
      <c r="D271" s="188" t="s">
        <v>134</v>
      </c>
      <c r="E271" s="38"/>
      <c r="F271" s="189" t="s">
        <v>320</v>
      </c>
      <c r="G271" s="38"/>
      <c r="H271" s="38"/>
      <c r="I271" s="190"/>
      <c r="J271" s="38"/>
      <c r="K271" s="38"/>
      <c r="L271" s="41"/>
      <c r="M271" s="191"/>
      <c r="N271" s="192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134</v>
      </c>
      <c r="AU271" s="19" t="s">
        <v>83</v>
      </c>
    </row>
    <row r="272" spans="1:65" s="2" customFormat="1" ht="10" x14ac:dyDescent="0.2">
      <c r="A272" s="36"/>
      <c r="B272" s="37"/>
      <c r="C272" s="38"/>
      <c r="D272" s="193" t="s">
        <v>135</v>
      </c>
      <c r="E272" s="38"/>
      <c r="F272" s="194" t="s">
        <v>321</v>
      </c>
      <c r="G272" s="38"/>
      <c r="H272" s="38"/>
      <c r="I272" s="190"/>
      <c r="J272" s="38"/>
      <c r="K272" s="38"/>
      <c r="L272" s="41"/>
      <c r="M272" s="191"/>
      <c r="N272" s="192"/>
      <c r="O272" s="66"/>
      <c r="P272" s="66"/>
      <c r="Q272" s="66"/>
      <c r="R272" s="66"/>
      <c r="S272" s="66"/>
      <c r="T272" s="67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9" t="s">
        <v>135</v>
      </c>
      <c r="AU272" s="19" t="s">
        <v>83</v>
      </c>
    </row>
    <row r="273" spans="1:65" s="12" customFormat="1" ht="22.75" customHeight="1" x14ac:dyDescent="0.25">
      <c r="B273" s="159"/>
      <c r="C273" s="160"/>
      <c r="D273" s="161" t="s">
        <v>72</v>
      </c>
      <c r="E273" s="173" t="s">
        <v>322</v>
      </c>
      <c r="F273" s="173" t="s">
        <v>323</v>
      </c>
      <c r="G273" s="160"/>
      <c r="H273" s="160"/>
      <c r="I273" s="163"/>
      <c r="J273" s="174">
        <f>BK273</f>
        <v>0</v>
      </c>
      <c r="K273" s="160"/>
      <c r="L273" s="165"/>
      <c r="M273" s="166"/>
      <c r="N273" s="167"/>
      <c r="O273" s="167"/>
      <c r="P273" s="168">
        <f>SUM(P274:P279)</f>
        <v>0</v>
      </c>
      <c r="Q273" s="167"/>
      <c r="R273" s="168">
        <f>SUM(R274:R279)</f>
        <v>0</v>
      </c>
      <c r="S273" s="167"/>
      <c r="T273" s="169">
        <f>SUM(T274:T279)</f>
        <v>0</v>
      </c>
      <c r="AR273" s="170" t="s">
        <v>81</v>
      </c>
      <c r="AT273" s="171" t="s">
        <v>72</v>
      </c>
      <c r="AU273" s="171" t="s">
        <v>81</v>
      </c>
      <c r="AY273" s="170" t="s">
        <v>125</v>
      </c>
      <c r="BK273" s="172">
        <f>SUM(BK274:BK279)</f>
        <v>0</v>
      </c>
    </row>
    <row r="274" spans="1:65" s="2" customFormat="1" ht="24.15" customHeight="1" x14ac:dyDescent="0.2">
      <c r="A274" s="36"/>
      <c r="B274" s="37"/>
      <c r="C274" s="175" t="s">
        <v>241</v>
      </c>
      <c r="D274" s="175" t="s">
        <v>128</v>
      </c>
      <c r="E274" s="176" t="s">
        <v>324</v>
      </c>
      <c r="F274" s="177" t="s">
        <v>325</v>
      </c>
      <c r="G274" s="178" t="s">
        <v>211</v>
      </c>
      <c r="H274" s="179">
        <v>33.267000000000003</v>
      </c>
      <c r="I274" s="180"/>
      <c r="J274" s="181">
        <f>ROUND(I274*H274,2)</f>
        <v>0</v>
      </c>
      <c r="K274" s="177" t="s">
        <v>131</v>
      </c>
      <c r="L274" s="41"/>
      <c r="M274" s="182" t="s">
        <v>19</v>
      </c>
      <c r="N274" s="183" t="s">
        <v>44</v>
      </c>
      <c r="O274" s="66"/>
      <c r="P274" s="184">
        <f>O274*H274</f>
        <v>0</v>
      </c>
      <c r="Q274" s="184">
        <v>0</v>
      </c>
      <c r="R274" s="184">
        <f>Q274*H274</f>
        <v>0</v>
      </c>
      <c r="S274" s="184">
        <v>0</v>
      </c>
      <c r="T274" s="185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6" t="s">
        <v>155</v>
      </c>
      <c r="AT274" s="186" t="s">
        <v>128</v>
      </c>
      <c r="AU274" s="186" t="s">
        <v>83</v>
      </c>
      <c r="AY274" s="19" t="s">
        <v>125</v>
      </c>
      <c r="BE274" s="187">
        <f>IF(N274="základní",J274,0)</f>
        <v>0</v>
      </c>
      <c r="BF274" s="187">
        <f>IF(N274="snížená",J274,0)</f>
        <v>0</v>
      </c>
      <c r="BG274" s="187">
        <f>IF(N274="zákl. přenesená",J274,0)</f>
        <v>0</v>
      </c>
      <c r="BH274" s="187">
        <f>IF(N274="sníž. přenesená",J274,0)</f>
        <v>0</v>
      </c>
      <c r="BI274" s="187">
        <f>IF(N274="nulová",J274,0)</f>
        <v>0</v>
      </c>
      <c r="BJ274" s="19" t="s">
        <v>81</v>
      </c>
      <c r="BK274" s="187">
        <f>ROUND(I274*H274,2)</f>
        <v>0</v>
      </c>
      <c r="BL274" s="19" t="s">
        <v>155</v>
      </c>
      <c r="BM274" s="186" t="s">
        <v>326</v>
      </c>
    </row>
    <row r="275" spans="1:65" s="2" customFormat="1" ht="27" x14ac:dyDescent="0.2">
      <c r="A275" s="36"/>
      <c r="B275" s="37"/>
      <c r="C275" s="38"/>
      <c r="D275" s="188" t="s">
        <v>134</v>
      </c>
      <c r="E275" s="38"/>
      <c r="F275" s="189" t="s">
        <v>327</v>
      </c>
      <c r="G275" s="38"/>
      <c r="H275" s="38"/>
      <c r="I275" s="190"/>
      <c r="J275" s="38"/>
      <c r="K275" s="38"/>
      <c r="L275" s="41"/>
      <c r="M275" s="191"/>
      <c r="N275" s="192"/>
      <c r="O275" s="66"/>
      <c r="P275" s="66"/>
      <c r="Q275" s="66"/>
      <c r="R275" s="66"/>
      <c r="S275" s="66"/>
      <c r="T275" s="67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9" t="s">
        <v>134</v>
      </c>
      <c r="AU275" s="19" t="s">
        <v>83</v>
      </c>
    </row>
    <row r="276" spans="1:65" s="2" customFormat="1" ht="10" x14ac:dyDescent="0.2">
      <c r="A276" s="36"/>
      <c r="B276" s="37"/>
      <c r="C276" s="38"/>
      <c r="D276" s="193" t="s">
        <v>135</v>
      </c>
      <c r="E276" s="38"/>
      <c r="F276" s="194" t="s">
        <v>328</v>
      </c>
      <c r="G276" s="38"/>
      <c r="H276" s="38"/>
      <c r="I276" s="190"/>
      <c r="J276" s="38"/>
      <c r="K276" s="38"/>
      <c r="L276" s="41"/>
      <c r="M276" s="191"/>
      <c r="N276" s="192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9" t="s">
        <v>135</v>
      </c>
      <c r="AU276" s="19" t="s">
        <v>83</v>
      </c>
    </row>
    <row r="277" spans="1:65" s="2" customFormat="1" ht="24.15" customHeight="1" x14ac:dyDescent="0.2">
      <c r="A277" s="36"/>
      <c r="B277" s="37"/>
      <c r="C277" s="175" t="s">
        <v>329</v>
      </c>
      <c r="D277" s="175" t="s">
        <v>128</v>
      </c>
      <c r="E277" s="176" t="s">
        <v>330</v>
      </c>
      <c r="F277" s="177" t="s">
        <v>331</v>
      </c>
      <c r="G277" s="178" t="s">
        <v>211</v>
      </c>
      <c r="H277" s="179">
        <v>33.267000000000003</v>
      </c>
      <c r="I277" s="180"/>
      <c r="J277" s="181">
        <f>ROUND(I277*H277,2)</f>
        <v>0</v>
      </c>
      <c r="K277" s="177" t="s">
        <v>131</v>
      </c>
      <c r="L277" s="41"/>
      <c r="M277" s="182" t="s">
        <v>19</v>
      </c>
      <c r="N277" s="183" t="s">
        <v>44</v>
      </c>
      <c r="O277" s="66"/>
      <c r="P277" s="184">
        <f>O277*H277</f>
        <v>0</v>
      </c>
      <c r="Q277" s="184">
        <v>0</v>
      </c>
      <c r="R277" s="184">
        <f>Q277*H277</f>
        <v>0</v>
      </c>
      <c r="S277" s="184">
        <v>0</v>
      </c>
      <c r="T277" s="185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6" t="s">
        <v>155</v>
      </c>
      <c r="AT277" s="186" t="s">
        <v>128</v>
      </c>
      <c r="AU277" s="186" t="s">
        <v>83</v>
      </c>
      <c r="AY277" s="19" t="s">
        <v>125</v>
      </c>
      <c r="BE277" s="187">
        <f>IF(N277="základní",J277,0)</f>
        <v>0</v>
      </c>
      <c r="BF277" s="187">
        <f>IF(N277="snížená",J277,0)</f>
        <v>0</v>
      </c>
      <c r="BG277" s="187">
        <f>IF(N277="zákl. přenesená",J277,0)</f>
        <v>0</v>
      </c>
      <c r="BH277" s="187">
        <f>IF(N277="sníž. přenesená",J277,0)</f>
        <v>0</v>
      </c>
      <c r="BI277" s="187">
        <f>IF(N277="nulová",J277,0)</f>
        <v>0</v>
      </c>
      <c r="BJ277" s="19" t="s">
        <v>81</v>
      </c>
      <c r="BK277" s="187">
        <f>ROUND(I277*H277,2)</f>
        <v>0</v>
      </c>
      <c r="BL277" s="19" t="s">
        <v>155</v>
      </c>
      <c r="BM277" s="186" t="s">
        <v>332</v>
      </c>
    </row>
    <row r="278" spans="1:65" s="2" customFormat="1" ht="36" x14ac:dyDescent="0.2">
      <c r="A278" s="36"/>
      <c r="B278" s="37"/>
      <c r="C278" s="38"/>
      <c r="D278" s="188" t="s">
        <v>134</v>
      </c>
      <c r="E278" s="38"/>
      <c r="F278" s="189" t="s">
        <v>333</v>
      </c>
      <c r="G278" s="38"/>
      <c r="H278" s="38"/>
      <c r="I278" s="190"/>
      <c r="J278" s="38"/>
      <c r="K278" s="38"/>
      <c r="L278" s="41"/>
      <c r="M278" s="191"/>
      <c r="N278" s="192"/>
      <c r="O278" s="66"/>
      <c r="P278" s="66"/>
      <c r="Q278" s="66"/>
      <c r="R278" s="66"/>
      <c r="S278" s="66"/>
      <c r="T278" s="67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9" t="s">
        <v>134</v>
      </c>
      <c r="AU278" s="19" t="s">
        <v>83</v>
      </c>
    </row>
    <row r="279" spans="1:65" s="2" customFormat="1" ht="10" x14ac:dyDescent="0.2">
      <c r="A279" s="36"/>
      <c r="B279" s="37"/>
      <c r="C279" s="38"/>
      <c r="D279" s="193" t="s">
        <v>135</v>
      </c>
      <c r="E279" s="38"/>
      <c r="F279" s="194" t="s">
        <v>334</v>
      </c>
      <c r="G279" s="38"/>
      <c r="H279" s="38"/>
      <c r="I279" s="190"/>
      <c r="J279" s="38"/>
      <c r="K279" s="38"/>
      <c r="L279" s="41"/>
      <c r="M279" s="191"/>
      <c r="N279" s="192"/>
      <c r="O279" s="66"/>
      <c r="P279" s="66"/>
      <c r="Q279" s="66"/>
      <c r="R279" s="66"/>
      <c r="S279" s="66"/>
      <c r="T279" s="67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9" t="s">
        <v>135</v>
      </c>
      <c r="AU279" s="19" t="s">
        <v>83</v>
      </c>
    </row>
    <row r="280" spans="1:65" s="12" customFormat="1" ht="25.9" customHeight="1" x14ac:dyDescent="0.35">
      <c r="B280" s="159"/>
      <c r="C280" s="160"/>
      <c r="D280" s="161" t="s">
        <v>72</v>
      </c>
      <c r="E280" s="162" t="s">
        <v>335</v>
      </c>
      <c r="F280" s="162" t="s">
        <v>336</v>
      </c>
      <c r="G280" s="160"/>
      <c r="H280" s="160"/>
      <c r="I280" s="163"/>
      <c r="J280" s="164">
        <f>BK280</f>
        <v>0</v>
      </c>
      <c r="K280" s="160"/>
      <c r="L280" s="165"/>
      <c r="M280" s="166"/>
      <c r="N280" s="167"/>
      <c r="O280" s="167"/>
      <c r="P280" s="168">
        <f>SUM(P281:P286)</f>
        <v>0</v>
      </c>
      <c r="Q280" s="167"/>
      <c r="R280" s="168">
        <f>SUM(R281:R286)</f>
        <v>0</v>
      </c>
      <c r="S280" s="167"/>
      <c r="T280" s="169">
        <f>SUM(T281:T286)</f>
        <v>0</v>
      </c>
      <c r="AR280" s="170" t="s">
        <v>155</v>
      </c>
      <c r="AT280" s="171" t="s">
        <v>72</v>
      </c>
      <c r="AU280" s="171" t="s">
        <v>73</v>
      </c>
      <c r="AY280" s="170" t="s">
        <v>125</v>
      </c>
      <c r="BK280" s="172">
        <f>SUM(BK281:BK286)</f>
        <v>0</v>
      </c>
    </row>
    <row r="281" spans="1:65" s="2" customFormat="1" ht="21.75" customHeight="1" x14ac:dyDescent="0.2">
      <c r="A281" s="36"/>
      <c r="B281" s="37"/>
      <c r="C281" s="175" t="s">
        <v>7</v>
      </c>
      <c r="D281" s="175" t="s">
        <v>128</v>
      </c>
      <c r="E281" s="176" t="s">
        <v>337</v>
      </c>
      <c r="F281" s="177" t="s">
        <v>338</v>
      </c>
      <c r="G281" s="178" t="s">
        <v>339</v>
      </c>
      <c r="H281" s="179">
        <v>119</v>
      </c>
      <c r="I281" s="180"/>
      <c r="J281" s="181">
        <f>ROUND(I281*H281,2)</f>
        <v>0</v>
      </c>
      <c r="K281" s="177" t="s">
        <v>131</v>
      </c>
      <c r="L281" s="41"/>
      <c r="M281" s="182" t="s">
        <v>19</v>
      </c>
      <c r="N281" s="183" t="s">
        <v>44</v>
      </c>
      <c r="O281" s="66"/>
      <c r="P281" s="184">
        <f>O281*H281</f>
        <v>0</v>
      </c>
      <c r="Q281" s="184">
        <v>0</v>
      </c>
      <c r="R281" s="184">
        <f>Q281*H281</f>
        <v>0</v>
      </c>
      <c r="S281" s="184">
        <v>0</v>
      </c>
      <c r="T281" s="185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6" t="s">
        <v>340</v>
      </c>
      <c r="AT281" s="186" t="s">
        <v>128</v>
      </c>
      <c r="AU281" s="186" t="s">
        <v>81</v>
      </c>
      <c r="AY281" s="19" t="s">
        <v>125</v>
      </c>
      <c r="BE281" s="187">
        <f>IF(N281="základní",J281,0)</f>
        <v>0</v>
      </c>
      <c r="BF281" s="187">
        <f>IF(N281="snížená",J281,0)</f>
        <v>0</v>
      </c>
      <c r="BG281" s="187">
        <f>IF(N281="zákl. přenesená",J281,0)</f>
        <v>0</v>
      </c>
      <c r="BH281" s="187">
        <f>IF(N281="sníž. přenesená",J281,0)</f>
        <v>0</v>
      </c>
      <c r="BI281" s="187">
        <f>IF(N281="nulová",J281,0)</f>
        <v>0</v>
      </c>
      <c r="BJ281" s="19" t="s">
        <v>81</v>
      </c>
      <c r="BK281" s="187">
        <f>ROUND(I281*H281,2)</f>
        <v>0</v>
      </c>
      <c r="BL281" s="19" t="s">
        <v>340</v>
      </c>
      <c r="BM281" s="186" t="s">
        <v>341</v>
      </c>
    </row>
    <row r="282" spans="1:65" s="2" customFormat="1" ht="18" x14ac:dyDescent="0.2">
      <c r="A282" s="36"/>
      <c r="B282" s="37"/>
      <c r="C282" s="38"/>
      <c r="D282" s="188" t="s">
        <v>134</v>
      </c>
      <c r="E282" s="38"/>
      <c r="F282" s="189" t="s">
        <v>342</v>
      </c>
      <c r="G282" s="38"/>
      <c r="H282" s="38"/>
      <c r="I282" s="190"/>
      <c r="J282" s="38"/>
      <c r="K282" s="38"/>
      <c r="L282" s="41"/>
      <c r="M282" s="191"/>
      <c r="N282" s="192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134</v>
      </c>
      <c r="AU282" s="19" t="s">
        <v>81</v>
      </c>
    </row>
    <row r="283" spans="1:65" s="2" customFormat="1" ht="10" x14ac:dyDescent="0.2">
      <c r="A283" s="36"/>
      <c r="B283" s="37"/>
      <c r="C283" s="38"/>
      <c r="D283" s="193" t="s">
        <v>135</v>
      </c>
      <c r="E283" s="38"/>
      <c r="F283" s="194" t="s">
        <v>343</v>
      </c>
      <c r="G283" s="38"/>
      <c r="H283" s="38"/>
      <c r="I283" s="190"/>
      <c r="J283" s="38"/>
      <c r="K283" s="38"/>
      <c r="L283" s="41"/>
      <c r="M283" s="191"/>
      <c r="N283" s="192"/>
      <c r="O283" s="66"/>
      <c r="P283" s="66"/>
      <c r="Q283" s="66"/>
      <c r="R283" s="66"/>
      <c r="S283" s="66"/>
      <c r="T283" s="67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9" t="s">
        <v>135</v>
      </c>
      <c r="AU283" s="19" t="s">
        <v>81</v>
      </c>
    </row>
    <row r="284" spans="1:65" s="2" customFormat="1" ht="27" x14ac:dyDescent="0.2">
      <c r="A284" s="36"/>
      <c r="B284" s="37"/>
      <c r="C284" s="38"/>
      <c r="D284" s="188" t="s">
        <v>137</v>
      </c>
      <c r="E284" s="38"/>
      <c r="F284" s="195" t="s">
        <v>344</v>
      </c>
      <c r="G284" s="38"/>
      <c r="H284" s="38"/>
      <c r="I284" s="190"/>
      <c r="J284" s="38"/>
      <c r="K284" s="38"/>
      <c r="L284" s="41"/>
      <c r="M284" s="191"/>
      <c r="N284" s="192"/>
      <c r="O284" s="66"/>
      <c r="P284" s="66"/>
      <c r="Q284" s="66"/>
      <c r="R284" s="66"/>
      <c r="S284" s="66"/>
      <c r="T284" s="67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9" t="s">
        <v>137</v>
      </c>
      <c r="AU284" s="19" t="s">
        <v>81</v>
      </c>
    </row>
    <row r="285" spans="1:65" s="14" customFormat="1" ht="10" x14ac:dyDescent="0.2">
      <c r="B285" s="211"/>
      <c r="C285" s="212"/>
      <c r="D285" s="188" t="s">
        <v>151</v>
      </c>
      <c r="E285" s="213" t="s">
        <v>19</v>
      </c>
      <c r="F285" s="214" t="s">
        <v>345</v>
      </c>
      <c r="G285" s="212"/>
      <c r="H285" s="213" t="s">
        <v>19</v>
      </c>
      <c r="I285" s="215"/>
      <c r="J285" s="212"/>
      <c r="K285" s="212"/>
      <c r="L285" s="216"/>
      <c r="M285" s="217"/>
      <c r="N285" s="218"/>
      <c r="O285" s="218"/>
      <c r="P285" s="218"/>
      <c r="Q285" s="218"/>
      <c r="R285" s="218"/>
      <c r="S285" s="218"/>
      <c r="T285" s="219"/>
      <c r="AT285" s="220" t="s">
        <v>151</v>
      </c>
      <c r="AU285" s="220" t="s">
        <v>81</v>
      </c>
      <c r="AV285" s="14" t="s">
        <v>81</v>
      </c>
      <c r="AW285" s="14" t="s">
        <v>33</v>
      </c>
      <c r="AX285" s="14" t="s">
        <v>73</v>
      </c>
      <c r="AY285" s="220" t="s">
        <v>125</v>
      </c>
    </row>
    <row r="286" spans="1:65" s="13" customFormat="1" ht="10" x14ac:dyDescent="0.2">
      <c r="B286" s="196"/>
      <c r="C286" s="197"/>
      <c r="D286" s="188" t="s">
        <v>151</v>
      </c>
      <c r="E286" s="198" t="s">
        <v>19</v>
      </c>
      <c r="F286" s="199" t="s">
        <v>346</v>
      </c>
      <c r="G286" s="197"/>
      <c r="H286" s="200">
        <v>119</v>
      </c>
      <c r="I286" s="201"/>
      <c r="J286" s="197"/>
      <c r="K286" s="197"/>
      <c r="L286" s="202"/>
      <c r="M286" s="243"/>
      <c r="N286" s="244"/>
      <c r="O286" s="244"/>
      <c r="P286" s="244"/>
      <c r="Q286" s="244"/>
      <c r="R286" s="244"/>
      <c r="S286" s="244"/>
      <c r="T286" s="245"/>
      <c r="AT286" s="206" t="s">
        <v>151</v>
      </c>
      <c r="AU286" s="206" t="s">
        <v>81</v>
      </c>
      <c r="AV286" s="13" t="s">
        <v>83</v>
      </c>
      <c r="AW286" s="13" t="s">
        <v>33</v>
      </c>
      <c r="AX286" s="13" t="s">
        <v>81</v>
      </c>
      <c r="AY286" s="206" t="s">
        <v>125</v>
      </c>
    </row>
    <row r="287" spans="1:65" s="2" customFormat="1" ht="7" customHeight="1" x14ac:dyDescent="0.2">
      <c r="A287" s="36"/>
      <c r="B287" s="49"/>
      <c r="C287" s="50"/>
      <c r="D287" s="50"/>
      <c r="E287" s="50"/>
      <c r="F287" s="50"/>
      <c r="G287" s="50"/>
      <c r="H287" s="50"/>
      <c r="I287" s="50"/>
      <c r="J287" s="50"/>
      <c r="K287" s="50"/>
      <c r="L287" s="41"/>
      <c r="M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</row>
  </sheetData>
  <sheetProtection algorithmName="SHA-512" hashValue="qL6r9z9bDWqmAZePuicIngKORiOoC6F+w0WMGhKA8V65oM/IN2qmb8LBLRbzHFBAHehktabUa3OFjo9IrAyy/Q==" saltValue="005R0FdElwv8vlrWzgqdLV9PWOv7y2hOUW/q61sU/9MCkh29PYbOpxSTqY3A8BbV8vb+t/vMd3Jd1Rd6xYrN2w==" spinCount="100000" sheet="1" objects="1" scenarios="1" formatColumns="0" formatRows="0" autoFilter="0"/>
  <autoFilter ref="C85:K286" xr:uid="{00000000-0009-0000-0000-000002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200-000000000000}"/>
    <hyperlink ref="F118" r:id="rId2" xr:uid="{00000000-0004-0000-0200-000001000000}"/>
    <hyperlink ref="F145" r:id="rId3" xr:uid="{00000000-0004-0000-0200-000002000000}"/>
    <hyperlink ref="F174" r:id="rId4" xr:uid="{00000000-0004-0000-0200-000003000000}"/>
    <hyperlink ref="F193" r:id="rId5" xr:uid="{00000000-0004-0000-0200-000004000000}"/>
    <hyperlink ref="F211" r:id="rId6" xr:uid="{00000000-0004-0000-0200-000005000000}"/>
    <hyperlink ref="F228" r:id="rId7" xr:uid="{00000000-0004-0000-0200-000006000000}"/>
    <hyperlink ref="F248" r:id="rId8" xr:uid="{00000000-0004-0000-0200-000007000000}"/>
    <hyperlink ref="F262" r:id="rId9" xr:uid="{00000000-0004-0000-0200-000008000000}"/>
    <hyperlink ref="F265" r:id="rId10" xr:uid="{00000000-0004-0000-0200-000009000000}"/>
    <hyperlink ref="F268" r:id="rId11" xr:uid="{00000000-0004-0000-0200-00000A000000}"/>
    <hyperlink ref="F272" r:id="rId12" xr:uid="{00000000-0004-0000-0200-00000B000000}"/>
    <hyperlink ref="F276" r:id="rId13" xr:uid="{00000000-0004-0000-0200-00000C000000}"/>
    <hyperlink ref="F279" r:id="rId14" xr:uid="{00000000-0004-0000-0200-00000D000000}"/>
    <hyperlink ref="F283" r:id="rId15" xr:uid="{00000000-0004-0000-0200-00000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46"/>
  <sheetViews>
    <sheetView showGridLines="0" workbookViewId="0"/>
  </sheetViews>
  <sheetFormatPr defaultRowHeight="14.5" x14ac:dyDescent="0.2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19" t="s">
        <v>89</v>
      </c>
    </row>
    <row r="3" spans="1:46" s="1" customFormat="1" ht="7" customHeight="1" x14ac:dyDescent="0.2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83</v>
      </c>
    </row>
    <row r="4" spans="1:46" s="1" customFormat="1" ht="25" customHeight="1" x14ac:dyDescent="0.2">
      <c r="B4" s="22"/>
      <c r="D4" s="105" t="s">
        <v>101</v>
      </c>
      <c r="L4" s="22"/>
      <c r="M4" s="106" t="s">
        <v>10</v>
      </c>
      <c r="AT4" s="19" t="s">
        <v>4</v>
      </c>
    </row>
    <row r="5" spans="1:46" s="1" customFormat="1" ht="7" customHeight="1" x14ac:dyDescent="0.2">
      <c r="B5" s="22"/>
      <c r="L5" s="22"/>
    </row>
    <row r="6" spans="1:46" s="1" customFormat="1" ht="12" customHeight="1" x14ac:dyDescent="0.2">
      <c r="B6" s="22"/>
      <c r="D6" s="107" t="s">
        <v>16</v>
      </c>
      <c r="L6" s="22"/>
    </row>
    <row r="7" spans="1:46" s="1" customFormat="1" ht="16.5" customHeight="1" x14ac:dyDescent="0.2">
      <c r="B7" s="22"/>
      <c r="E7" s="373" t="str">
        <f>'Rekapitulace stavby'!K6</f>
        <v>Oplocení areálu KKN Cheb</v>
      </c>
      <c r="F7" s="374"/>
      <c r="G7" s="374"/>
      <c r="H7" s="374"/>
      <c r="L7" s="22"/>
    </row>
    <row r="8" spans="1:46" s="2" customFormat="1" ht="12" customHeight="1" x14ac:dyDescent="0.2">
      <c r="A8" s="36"/>
      <c r="B8" s="41"/>
      <c r="C8" s="36"/>
      <c r="D8" s="107" t="s">
        <v>102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75" t="s">
        <v>347</v>
      </c>
      <c r="F9" s="376"/>
      <c r="G9" s="376"/>
      <c r="H9" s="37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21. 8. 2024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 x14ac:dyDescent="0.2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77" t="str">
        <f>'Rekapitulace stavby'!E14</f>
        <v>Vyplň údaj</v>
      </c>
      <c r="F18" s="378"/>
      <c r="G18" s="378"/>
      <c r="H18" s="378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9" t="s">
        <v>32</v>
      </c>
      <c r="F21" s="36"/>
      <c r="G21" s="36"/>
      <c r="H21" s="36"/>
      <c r="I21" s="107" t="s">
        <v>28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">
        <v>35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9" t="s">
        <v>36</v>
      </c>
      <c r="F24" s="36"/>
      <c r="G24" s="36"/>
      <c r="H24" s="36"/>
      <c r="I24" s="107" t="s">
        <v>28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7" t="s">
        <v>37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 x14ac:dyDescent="0.2">
      <c r="A27" s="111"/>
      <c r="B27" s="112"/>
      <c r="C27" s="111"/>
      <c r="D27" s="111"/>
      <c r="E27" s="379" t="s">
        <v>19</v>
      </c>
      <c r="F27" s="379"/>
      <c r="G27" s="379"/>
      <c r="H27" s="37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 x14ac:dyDescent="0.2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 x14ac:dyDescent="0.2">
      <c r="A30" s="36"/>
      <c r="B30" s="41"/>
      <c r="C30" s="36"/>
      <c r="D30" s="115" t="s">
        <v>39</v>
      </c>
      <c r="E30" s="36"/>
      <c r="F30" s="36"/>
      <c r="G30" s="36"/>
      <c r="H30" s="36"/>
      <c r="I30" s="36"/>
      <c r="J30" s="116">
        <f>ROUND(J88,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 x14ac:dyDescent="0.2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 x14ac:dyDescent="0.2">
      <c r="A32" s="36"/>
      <c r="B32" s="41"/>
      <c r="C32" s="36"/>
      <c r="D32" s="36"/>
      <c r="E32" s="36"/>
      <c r="F32" s="117" t="s">
        <v>41</v>
      </c>
      <c r="G32" s="36"/>
      <c r="H32" s="36"/>
      <c r="I32" s="117" t="s">
        <v>40</v>
      </c>
      <c r="J32" s="117" t="s">
        <v>42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 x14ac:dyDescent="0.2">
      <c r="A33" s="36"/>
      <c r="B33" s="41"/>
      <c r="C33" s="36"/>
      <c r="D33" s="118" t="s">
        <v>43</v>
      </c>
      <c r="E33" s="107" t="s">
        <v>44</v>
      </c>
      <c r="F33" s="119">
        <f>ROUND((SUM(BE88:BE245)),  2)</f>
        <v>0</v>
      </c>
      <c r="G33" s="36"/>
      <c r="H33" s="36"/>
      <c r="I33" s="120">
        <v>0.21</v>
      </c>
      <c r="J33" s="119">
        <f>ROUND(((SUM(BE88:BE245))*I33),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 x14ac:dyDescent="0.2">
      <c r="A34" s="36"/>
      <c r="B34" s="41"/>
      <c r="C34" s="36"/>
      <c r="D34" s="36"/>
      <c r="E34" s="107" t="s">
        <v>45</v>
      </c>
      <c r="F34" s="119">
        <f>ROUND((SUM(BF88:BF245)),  2)</f>
        <v>0</v>
      </c>
      <c r="G34" s="36"/>
      <c r="H34" s="36"/>
      <c r="I34" s="120">
        <v>0.12</v>
      </c>
      <c r="J34" s="119">
        <f>ROUND(((SUM(BF88:BF245))*I34),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 x14ac:dyDescent="0.2">
      <c r="A35" s="36"/>
      <c r="B35" s="41"/>
      <c r="C35" s="36"/>
      <c r="D35" s="36"/>
      <c r="E35" s="107" t="s">
        <v>46</v>
      </c>
      <c r="F35" s="119">
        <f>ROUND((SUM(BG88:BG245)),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 x14ac:dyDescent="0.2">
      <c r="A36" s="36"/>
      <c r="B36" s="41"/>
      <c r="C36" s="36"/>
      <c r="D36" s="36"/>
      <c r="E36" s="107" t="s">
        <v>47</v>
      </c>
      <c r="F36" s="119">
        <f>ROUND((SUM(BH88:BH245)),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 x14ac:dyDescent="0.2">
      <c r="A37" s="36"/>
      <c r="B37" s="41"/>
      <c r="C37" s="36"/>
      <c r="D37" s="36"/>
      <c r="E37" s="107" t="s">
        <v>48</v>
      </c>
      <c r="F37" s="119">
        <f>ROUND((SUM(BI88:BI245)),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 x14ac:dyDescent="0.2">
      <c r="A39" s="36"/>
      <c r="B39" s="41"/>
      <c r="C39" s="121"/>
      <c r="D39" s="122" t="s">
        <v>49</v>
      </c>
      <c r="E39" s="123"/>
      <c r="F39" s="123"/>
      <c r="G39" s="124" t="s">
        <v>50</v>
      </c>
      <c r="H39" s="125" t="s">
        <v>51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 x14ac:dyDescent="0.2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 x14ac:dyDescent="0.2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 x14ac:dyDescent="0.2">
      <c r="A45" s="36"/>
      <c r="B45" s="37"/>
      <c r="C45" s="25" t="s">
        <v>104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80" t="str">
        <f>E7</f>
        <v>Oplocení areálu KKN Cheb</v>
      </c>
      <c r="F48" s="381"/>
      <c r="G48" s="381"/>
      <c r="H48" s="38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1" t="s">
        <v>102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33" t="str">
        <f>E9</f>
        <v>SO-02 - Stáv. zděné oplocení + oprava</v>
      </c>
      <c r="F50" s="382"/>
      <c r="G50" s="382"/>
      <c r="H50" s="38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1" t="s">
        <v>21</v>
      </c>
      <c r="D52" s="38"/>
      <c r="E52" s="38"/>
      <c r="F52" s="29" t="str">
        <f>F12</f>
        <v>Cheb</v>
      </c>
      <c r="G52" s="38"/>
      <c r="H52" s="38"/>
      <c r="I52" s="31" t="s">
        <v>23</v>
      </c>
      <c r="J52" s="61" t="str">
        <f>IF(J12="","",J12)</f>
        <v>21. 8. 2024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 x14ac:dyDescent="0.2">
      <c r="A54" s="36"/>
      <c r="B54" s="37"/>
      <c r="C54" s="31" t="s">
        <v>25</v>
      </c>
      <c r="D54" s="38"/>
      <c r="E54" s="38"/>
      <c r="F54" s="29" t="str">
        <f>E15</f>
        <v>Karlovarská krajská nemocnice a.s., Nemocnice Cheb</v>
      </c>
      <c r="G54" s="38"/>
      <c r="H54" s="38"/>
      <c r="I54" s="31" t="s">
        <v>31</v>
      </c>
      <c r="J54" s="34" t="str">
        <f>E21</f>
        <v>PK Beránek &amp; Hradil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 x14ac:dyDescent="0.2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>Jakub Vilingr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2" t="s">
        <v>105</v>
      </c>
      <c r="D57" s="133"/>
      <c r="E57" s="133"/>
      <c r="F57" s="133"/>
      <c r="G57" s="133"/>
      <c r="H57" s="133"/>
      <c r="I57" s="133"/>
      <c r="J57" s="134" t="s">
        <v>106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 x14ac:dyDescent="0.2">
      <c r="A59" s="36"/>
      <c r="B59" s="37"/>
      <c r="C59" s="135" t="s">
        <v>71</v>
      </c>
      <c r="D59" s="38"/>
      <c r="E59" s="38"/>
      <c r="F59" s="38"/>
      <c r="G59" s="38"/>
      <c r="H59" s="38"/>
      <c r="I59" s="38"/>
      <c r="J59" s="79">
        <f>J88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5" customHeight="1" x14ac:dyDescent="0.2">
      <c r="B60" s="136"/>
      <c r="C60" s="137"/>
      <c r="D60" s="138" t="s">
        <v>161</v>
      </c>
      <c r="E60" s="139"/>
      <c r="F60" s="139"/>
      <c r="G60" s="139"/>
      <c r="H60" s="139"/>
      <c r="I60" s="139"/>
      <c r="J60" s="140">
        <f>J89</f>
        <v>0</v>
      </c>
      <c r="K60" s="137"/>
      <c r="L60" s="141"/>
    </row>
    <row r="61" spans="1:47" s="10" customFormat="1" ht="19.899999999999999" customHeight="1" x14ac:dyDescent="0.2">
      <c r="B61" s="142"/>
      <c r="C61" s="143"/>
      <c r="D61" s="144" t="s">
        <v>162</v>
      </c>
      <c r="E61" s="145"/>
      <c r="F61" s="145"/>
      <c r="G61" s="145"/>
      <c r="H61" s="145"/>
      <c r="I61" s="145"/>
      <c r="J61" s="146">
        <f>J90</f>
        <v>0</v>
      </c>
      <c r="K61" s="143"/>
      <c r="L61" s="147"/>
    </row>
    <row r="62" spans="1:47" s="10" customFormat="1" ht="19.899999999999999" customHeight="1" x14ac:dyDescent="0.2">
      <c r="B62" s="142"/>
      <c r="C62" s="143"/>
      <c r="D62" s="144" t="s">
        <v>348</v>
      </c>
      <c r="E62" s="145"/>
      <c r="F62" s="145"/>
      <c r="G62" s="145"/>
      <c r="H62" s="145"/>
      <c r="I62" s="145"/>
      <c r="J62" s="146">
        <f>J137</f>
        <v>0</v>
      </c>
      <c r="K62" s="143"/>
      <c r="L62" s="147"/>
    </row>
    <row r="63" spans="1:47" s="10" customFormat="1" ht="19.899999999999999" customHeight="1" x14ac:dyDescent="0.2">
      <c r="B63" s="142"/>
      <c r="C63" s="143"/>
      <c r="D63" s="144" t="s">
        <v>163</v>
      </c>
      <c r="E63" s="145"/>
      <c r="F63" s="145"/>
      <c r="G63" s="145"/>
      <c r="H63" s="145"/>
      <c r="I63" s="145"/>
      <c r="J63" s="146">
        <f>J153</f>
        <v>0</v>
      </c>
      <c r="K63" s="143"/>
      <c r="L63" s="147"/>
    </row>
    <row r="64" spans="1:47" s="10" customFormat="1" ht="19.899999999999999" customHeight="1" x14ac:dyDescent="0.2">
      <c r="B64" s="142"/>
      <c r="C64" s="143"/>
      <c r="D64" s="144" t="s">
        <v>349</v>
      </c>
      <c r="E64" s="145"/>
      <c r="F64" s="145"/>
      <c r="G64" s="145"/>
      <c r="H64" s="145"/>
      <c r="I64" s="145"/>
      <c r="J64" s="146">
        <f>J213</f>
        <v>0</v>
      </c>
      <c r="K64" s="143"/>
      <c r="L64" s="147"/>
    </row>
    <row r="65" spans="1:31" s="10" customFormat="1" ht="19.899999999999999" customHeight="1" x14ac:dyDescent="0.2">
      <c r="B65" s="142"/>
      <c r="C65" s="143"/>
      <c r="D65" s="144" t="s">
        <v>166</v>
      </c>
      <c r="E65" s="145"/>
      <c r="F65" s="145"/>
      <c r="G65" s="145"/>
      <c r="H65" s="145"/>
      <c r="I65" s="145"/>
      <c r="J65" s="146">
        <f>J218</f>
        <v>0</v>
      </c>
      <c r="K65" s="143"/>
      <c r="L65" s="147"/>
    </row>
    <row r="66" spans="1:31" s="9" customFormat="1" ht="25" customHeight="1" x14ac:dyDescent="0.2">
      <c r="B66" s="136"/>
      <c r="C66" s="137"/>
      <c r="D66" s="138" t="s">
        <v>350</v>
      </c>
      <c r="E66" s="139"/>
      <c r="F66" s="139"/>
      <c r="G66" s="139"/>
      <c r="H66" s="139"/>
      <c r="I66" s="139"/>
      <c r="J66" s="140">
        <f>J225</f>
        <v>0</v>
      </c>
      <c r="K66" s="137"/>
      <c r="L66" s="141"/>
    </row>
    <row r="67" spans="1:31" s="10" customFormat="1" ht="19.899999999999999" customHeight="1" x14ac:dyDescent="0.2">
      <c r="B67" s="142"/>
      <c r="C67" s="143"/>
      <c r="D67" s="144" t="s">
        <v>351</v>
      </c>
      <c r="E67" s="145"/>
      <c r="F67" s="145"/>
      <c r="G67" s="145"/>
      <c r="H67" s="145"/>
      <c r="I67" s="145"/>
      <c r="J67" s="146">
        <f>J226</f>
        <v>0</v>
      </c>
      <c r="K67" s="143"/>
      <c r="L67" s="147"/>
    </row>
    <row r="68" spans="1:31" s="9" customFormat="1" ht="25" customHeight="1" x14ac:dyDescent="0.2">
      <c r="B68" s="136"/>
      <c r="C68" s="137"/>
      <c r="D68" s="138" t="s">
        <v>167</v>
      </c>
      <c r="E68" s="139"/>
      <c r="F68" s="139"/>
      <c r="G68" s="139"/>
      <c r="H68" s="139"/>
      <c r="I68" s="139"/>
      <c r="J68" s="140">
        <f>J239</f>
        <v>0</v>
      </c>
      <c r="K68" s="137"/>
      <c r="L68" s="141"/>
    </row>
    <row r="69" spans="1:31" s="2" customFormat="1" ht="21.75" customHeight="1" x14ac:dyDescent="0.2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7" customHeight="1" x14ac:dyDescent="0.2">
      <c r="A70" s="36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pans="1:31" s="2" customFormat="1" ht="7" customHeight="1" x14ac:dyDescent="0.2">
      <c r="A74" s="36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25" customHeight="1" x14ac:dyDescent="0.2">
      <c r="A75" s="36"/>
      <c r="B75" s="37"/>
      <c r="C75" s="25" t="s">
        <v>111</v>
      </c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7" customHeight="1" x14ac:dyDescent="0.2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 x14ac:dyDescent="0.2">
      <c r="A77" s="36"/>
      <c r="B77" s="37"/>
      <c r="C77" s="31" t="s">
        <v>16</v>
      </c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 x14ac:dyDescent="0.2">
      <c r="A78" s="36"/>
      <c r="B78" s="37"/>
      <c r="C78" s="38"/>
      <c r="D78" s="38"/>
      <c r="E78" s="380" t="str">
        <f>E7</f>
        <v>Oplocení areálu KKN Cheb</v>
      </c>
      <c r="F78" s="381"/>
      <c r="G78" s="381"/>
      <c r="H78" s="381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 x14ac:dyDescent="0.2">
      <c r="A79" s="36"/>
      <c r="B79" s="37"/>
      <c r="C79" s="31" t="s">
        <v>102</v>
      </c>
      <c r="D79" s="38"/>
      <c r="E79" s="38"/>
      <c r="F79" s="38"/>
      <c r="G79" s="38"/>
      <c r="H79" s="38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 x14ac:dyDescent="0.2">
      <c r="A80" s="36"/>
      <c r="B80" s="37"/>
      <c r="C80" s="38"/>
      <c r="D80" s="38"/>
      <c r="E80" s="333" t="str">
        <f>E9</f>
        <v>SO-02 - Stáv. zděné oplocení + oprava</v>
      </c>
      <c r="F80" s="382"/>
      <c r="G80" s="382"/>
      <c r="H80" s="382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7" customHeight="1" x14ac:dyDescent="0.2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 x14ac:dyDescent="0.2">
      <c r="A82" s="36"/>
      <c r="B82" s="37"/>
      <c r="C82" s="31" t="s">
        <v>21</v>
      </c>
      <c r="D82" s="38"/>
      <c r="E82" s="38"/>
      <c r="F82" s="29" t="str">
        <f>F12</f>
        <v>Cheb</v>
      </c>
      <c r="G82" s="38"/>
      <c r="H82" s="38"/>
      <c r="I82" s="31" t="s">
        <v>23</v>
      </c>
      <c r="J82" s="61" t="str">
        <f>IF(J12="","",J12)</f>
        <v>21. 8. 2024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7" customHeight="1" x14ac:dyDescent="0.2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15" customHeight="1" x14ac:dyDescent="0.2">
      <c r="A84" s="36"/>
      <c r="B84" s="37"/>
      <c r="C84" s="31" t="s">
        <v>25</v>
      </c>
      <c r="D84" s="38"/>
      <c r="E84" s="38"/>
      <c r="F84" s="29" t="str">
        <f>E15</f>
        <v>Karlovarská krajská nemocnice a.s., Nemocnice Cheb</v>
      </c>
      <c r="G84" s="38"/>
      <c r="H84" s="38"/>
      <c r="I84" s="31" t="s">
        <v>31</v>
      </c>
      <c r="J84" s="34" t="str">
        <f>E21</f>
        <v>PK Beránek &amp; Hradil</v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15" customHeight="1" x14ac:dyDescent="0.2">
      <c r="A85" s="36"/>
      <c r="B85" s="37"/>
      <c r="C85" s="31" t="s">
        <v>29</v>
      </c>
      <c r="D85" s="38"/>
      <c r="E85" s="38"/>
      <c r="F85" s="29" t="str">
        <f>IF(E18="","",E18)</f>
        <v>Vyplň údaj</v>
      </c>
      <c r="G85" s="38"/>
      <c r="H85" s="38"/>
      <c r="I85" s="31" t="s">
        <v>34</v>
      </c>
      <c r="J85" s="34" t="str">
        <f>E24</f>
        <v>Jakub Vilingr</v>
      </c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0.25" customHeight="1" x14ac:dyDescent="0.2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11" customFormat="1" ht="29.25" customHeight="1" x14ac:dyDescent="0.2">
      <c r="A87" s="148"/>
      <c r="B87" s="149"/>
      <c r="C87" s="150" t="s">
        <v>112</v>
      </c>
      <c r="D87" s="151" t="s">
        <v>58</v>
      </c>
      <c r="E87" s="151" t="s">
        <v>54</v>
      </c>
      <c r="F87" s="151" t="s">
        <v>55</v>
      </c>
      <c r="G87" s="151" t="s">
        <v>113</v>
      </c>
      <c r="H87" s="151" t="s">
        <v>114</v>
      </c>
      <c r="I87" s="151" t="s">
        <v>115</v>
      </c>
      <c r="J87" s="151" t="s">
        <v>106</v>
      </c>
      <c r="K87" s="152" t="s">
        <v>116</v>
      </c>
      <c r="L87" s="153"/>
      <c r="M87" s="70" t="s">
        <v>19</v>
      </c>
      <c r="N87" s="71" t="s">
        <v>43</v>
      </c>
      <c r="O87" s="71" t="s">
        <v>117</v>
      </c>
      <c r="P87" s="71" t="s">
        <v>118</v>
      </c>
      <c r="Q87" s="71" t="s">
        <v>119</v>
      </c>
      <c r="R87" s="71" t="s">
        <v>120</v>
      </c>
      <c r="S87" s="71" t="s">
        <v>121</v>
      </c>
      <c r="T87" s="72" t="s">
        <v>122</v>
      </c>
      <c r="U87" s="148"/>
      <c r="V87" s="148"/>
      <c r="W87" s="148"/>
      <c r="X87" s="148"/>
      <c r="Y87" s="148"/>
      <c r="Z87" s="148"/>
      <c r="AA87" s="148"/>
      <c r="AB87" s="148"/>
      <c r="AC87" s="148"/>
      <c r="AD87" s="148"/>
      <c r="AE87" s="148"/>
    </row>
    <row r="88" spans="1:65" s="2" customFormat="1" ht="22.75" customHeight="1" x14ac:dyDescent="0.35">
      <c r="A88" s="36"/>
      <c r="B88" s="37"/>
      <c r="C88" s="77" t="s">
        <v>123</v>
      </c>
      <c r="D88" s="38"/>
      <c r="E88" s="38"/>
      <c r="F88" s="38"/>
      <c r="G88" s="38"/>
      <c r="H88" s="38"/>
      <c r="I88" s="38"/>
      <c r="J88" s="154">
        <f>BK88</f>
        <v>0</v>
      </c>
      <c r="K88" s="38"/>
      <c r="L88" s="41"/>
      <c r="M88" s="73"/>
      <c r="N88" s="155"/>
      <c r="O88" s="74"/>
      <c r="P88" s="156">
        <f>P89+P225+P239</f>
        <v>0</v>
      </c>
      <c r="Q88" s="74"/>
      <c r="R88" s="156">
        <f>R89+R225+R239</f>
        <v>52.932505459999994</v>
      </c>
      <c r="S88" s="74"/>
      <c r="T88" s="157">
        <f>T89+T225+T239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72</v>
      </c>
      <c r="AU88" s="19" t="s">
        <v>107</v>
      </c>
      <c r="BK88" s="158">
        <f>BK89+BK225+BK239</f>
        <v>0</v>
      </c>
    </row>
    <row r="89" spans="1:65" s="12" customFormat="1" ht="25.9" customHeight="1" x14ac:dyDescent="0.35">
      <c r="B89" s="159"/>
      <c r="C89" s="160"/>
      <c r="D89" s="161" t="s">
        <v>72</v>
      </c>
      <c r="E89" s="162" t="s">
        <v>168</v>
      </c>
      <c r="F89" s="162" t="s">
        <v>169</v>
      </c>
      <c r="G89" s="160"/>
      <c r="H89" s="160"/>
      <c r="I89" s="163"/>
      <c r="J89" s="164">
        <f>BK89</f>
        <v>0</v>
      </c>
      <c r="K89" s="160"/>
      <c r="L89" s="165"/>
      <c r="M89" s="166"/>
      <c r="N89" s="167"/>
      <c r="O89" s="167"/>
      <c r="P89" s="168">
        <f>P90+P137+P153+P213+P218</f>
        <v>0</v>
      </c>
      <c r="Q89" s="167"/>
      <c r="R89" s="168">
        <f>R90+R137+R153+R213+R218</f>
        <v>52.610005459999996</v>
      </c>
      <c r="S89" s="167"/>
      <c r="T89" s="169">
        <f>T90+T137+T153+T213+T218</f>
        <v>0</v>
      </c>
      <c r="AR89" s="170" t="s">
        <v>81</v>
      </c>
      <c r="AT89" s="171" t="s">
        <v>72</v>
      </c>
      <c r="AU89" s="171" t="s">
        <v>73</v>
      </c>
      <c r="AY89" s="170" t="s">
        <v>125</v>
      </c>
      <c r="BK89" s="172">
        <f>BK90+BK137+BK153+BK213+BK218</f>
        <v>0</v>
      </c>
    </row>
    <row r="90" spans="1:65" s="12" customFormat="1" ht="22.75" customHeight="1" x14ac:dyDescent="0.25">
      <c r="B90" s="159"/>
      <c r="C90" s="160"/>
      <c r="D90" s="161" t="s">
        <v>72</v>
      </c>
      <c r="E90" s="173" t="s">
        <v>81</v>
      </c>
      <c r="F90" s="173" t="s">
        <v>170</v>
      </c>
      <c r="G90" s="160"/>
      <c r="H90" s="160"/>
      <c r="I90" s="163"/>
      <c r="J90" s="174">
        <f>BK90</f>
        <v>0</v>
      </c>
      <c r="K90" s="160"/>
      <c r="L90" s="165"/>
      <c r="M90" s="166"/>
      <c r="N90" s="167"/>
      <c r="O90" s="167"/>
      <c r="P90" s="168">
        <f>SUM(P91:P136)</f>
        <v>0</v>
      </c>
      <c r="Q90" s="167"/>
      <c r="R90" s="168">
        <f>SUM(R91:R136)</f>
        <v>0</v>
      </c>
      <c r="S90" s="167"/>
      <c r="T90" s="169">
        <f>SUM(T91:T136)</f>
        <v>0</v>
      </c>
      <c r="AR90" s="170" t="s">
        <v>81</v>
      </c>
      <c r="AT90" s="171" t="s">
        <v>72</v>
      </c>
      <c r="AU90" s="171" t="s">
        <v>81</v>
      </c>
      <c r="AY90" s="170" t="s">
        <v>125</v>
      </c>
      <c r="BK90" s="172">
        <f>SUM(BK91:BK136)</f>
        <v>0</v>
      </c>
    </row>
    <row r="91" spans="1:65" s="2" customFormat="1" ht="24.15" customHeight="1" x14ac:dyDescent="0.2">
      <c r="A91" s="36"/>
      <c r="B91" s="37"/>
      <c r="C91" s="175" t="s">
        <v>81</v>
      </c>
      <c r="D91" s="175" t="s">
        <v>128</v>
      </c>
      <c r="E91" s="176" t="s">
        <v>171</v>
      </c>
      <c r="F91" s="177" t="s">
        <v>172</v>
      </c>
      <c r="G91" s="178" t="s">
        <v>173</v>
      </c>
      <c r="H91" s="179">
        <v>44</v>
      </c>
      <c r="I91" s="180"/>
      <c r="J91" s="181">
        <f>ROUND(I91*H91,2)</f>
        <v>0</v>
      </c>
      <c r="K91" s="177" t="s">
        <v>131</v>
      </c>
      <c r="L91" s="41"/>
      <c r="M91" s="182" t="s">
        <v>19</v>
      </c>
      <c r="N91" s="183" t="s">
        <v>44</v>
      </c>
      <c r="O91" s="66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155</v>
      </c>
      <c r="AT91" s="186" t="s">
        <v>128</v>
      </c>
      <c r="AU91" s="186" t="s">
        <v>83</v>
      </c>
      <c r="AY91" s="19" t="s">
        <v>125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9" t="s">
        <v>81</v>
      </c>
      <c r="BK91" s="187">
        <f>ROUND(I91*H91,2)</f>
        <v>0</v>
      </c>
      <c r="BL91" s="19" t="s">
        <v>155</v>
      </c>
      <c r="BM91" s="186" t="s">
        <v>352</v>
      </c>
    </row>
    <row r="92" spans="1:65" s="2" customFormat="1" ht="10" x14ac:dyDescent="0.2">
      <c r="A92" s="36"/>
      <c r="B92" s="37"/>
      <c r="C92" s="38"/>
      <c r="D92" s="188" t="s">
        <v>134</v>
      </c>
      <c r="E92" s="38"/>
      <c r="F92" s="189" t="s">
        <v>175</v>
      </c>
      <c r="G92" s="38"/>
      <c r="H92" s="38"/>
      <c r="I92" s="190"/>
      <c r="J92" s="38"/>
      <c r="K92" s="38"/>
      <c r="L92" s="41"/>
      <c r="M92" s="191"/>
      <c r="N92" s="192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134</v>
      </c>
      <c r="AU92" s="19" t="s">
        <v>83</v>
      </c>
    </row>
    <row r="93" spans="1:65" s="2" customFormat="1" ht="10" x14ac:dyDescent="0.2">
      <c r="A93" s="36"/>
      <c r="B93" s="37"/>
      <c r="C93" s="38"/>
      <c r="D93" s="193" t="s">
        <v>135</v>
      </c>
      <c r="E93" s="38"/>
      <c r="F93" s="194" t="s">
        <v>176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135</v>
      </c>
      <c r="AU93" s="19" t="s">
        <v>83</v>
      </c>
    </row>
    <row r="94" spans="1:65" s="14" customFormat="1" ht="10" x14ac:dyDescent="0.2">
      <c r="B94" s="211"/>
      <c r="C94" s="212"/>
      <c r="D94" s="188" t="s">
        <v>151</v>
      </c>
      <c r="E94" s="213" t="s">
        <v>19</v>
      </c>
      <c r="F94" s="214" t="s">
        <v>177</v>
      </c>
      <c r="G94" s="212"/>
      <c r="H94" s="213" t="s">
        <v>19</v>
      </c>
      <c r="I94" s="215"/>
      <c r="J94" s="212"/>
      <c r="K94" s="212"/>
      <c r="L94" s="216"/>
      <c r="M94" s="217"/>
      <c r="N94" s="218"/>
      <c r="O94" s="218"/>
      <c r="P94" s="218"/>
      <c r="Q94" s="218"/>
      <c r="R94" s="218"/>
      <c r="S94" s="218"/>
      <c r="T94" s="219"/>
      <c r="AT94" s="220" t="s">
        <v>151</v>
      </c>
      <c r="AU94" s="220" t="s">
        <v>83</v>
      </c>
      <c r="AV94" s="14" t="s">
        <v>81</v>
      </c>
      <c r="AW94" s="14" t="s">
        <v>33</v>
      </c>
      <c r="AX94" s="14" t="s">
        <v>73</v>
      </c>
      <c r="AY94" s="220" t="s">
        <v>125</v>
      </c>
    </row>
    <row r="95" spans="1:65" s="14" customFormat="1" ht="10" x14ac:dyDescent="0.2">
      <c r="B95" s="211"/>
      <c r="C95" s="212"/>
      <c r="D95" s="188" t="s">
        <v>151</v>
      </c>
      <c r="E95" s="213" t="s">
        <v>19</v>
      </c>
      <c r="F95" s="214" t="s">
        <v>353</v>
      </c>
      <c r="G95" s="212"/>
      <c r="H95" s="213" t="s">
        <v>19</v>
      </c>
      <c r="I95" s="215"/>
      <c r="J95" s="212"/>
      <c r="K95" s="212"/>
      <c r="L95" s="216"/>
      <c r="M95" s="217"/>
      <c r="N95" s="218"/>
      <c r="O95" s="218"/>
      <c r="P95" s="218"/>
      <c r="Q95" s="218"/>
      <c r="R95" s="218"/>
      <c r="S95" s="218"/>
      <c r="T95" s="219"/>
      <c r="AT95" s="220" t="s">
        <v>151</v>
      </c>
      <c r="AU95" s="220" t="s">
        <v>83</v>
      </c>
      <c r="AV95" s="14" t="s">
        <v>81</v>
      </c>
      <c r="AW95" s="14" t="s">
        <v>33</v>
      </c>
      <c r="AX95" s="14" t="s">
        <v>73</v>
      </c>
      <c r="AY95" s="220" t="s">
        <v>125</v>
      </c>
    </row>
    <row r="96" spans="1:65" s="13" customFormat="1" ht="10" x14ac:dyDescent="0.2">
      <c r="B96" s="196"/>
      <c r="C96" s="197"/>
      <c r="D96" s="188" t="s">
        <v>151</v>
      </c>
      <c r="E96" s="198" t="s">
        <v>19</v>
      </c>
      <c r="F96" s="199" t="s">
        <v>354</v>
      </c>
      <c r="G96" s="197"/>
      <c r="H96" s="200">
        <v>17.600000000000001</v>
      </c>
      <c r="I96" s="201"/>
      <c r="J96" s="197"/>
      <c r="K96" s="197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151</v>
      </c>
      <c r="AU96" s="206" t="s">
        <v>83</v>
      </c>
      <c r="AV96" s="13" t="s">
        <v>83</v>
      </c>
      <c r="AW96" s="13" t="s">
        <v>33</v>
      </c>
      <c r="AX96" s="13" t="s">
        <v>73</v>
      </c>
      <c r="AY96" s="206" t="s">
        <v>125</v>
      </c>
    </row>
    <row r="97" spans="1:65" s="13" customFormat="1" ht="10" x14ac:dyDescent="0.2">
      <c r="B97" s="196"/>
      <c r="C97" s="197"/>
      <c r="D97" s="188" t="s">
        <v>151</v>
      </c>
      <c r="E97" s="198" t="s">
        <v>19</v>
      </c>
      <c r="F97" s="199" t="s">
        <v>180</v>
      </c>
      <c r="G97" s="197"/>
      <c r="H97" s="200">
        <v>3.2</v>
      </c>
      <c r="I97" s="201"/>
      <c r="J97" s="197"/>
      <c r="K97" s="197"/>
      <c r="L97" s="202"/>
      <c r="M97" s="203"/>
      <c r="N97" s="204"/>
      <c r="O97" s="204"/>
      <c r="P97" s="204"/>
      <c r="Q97" s="204"/>
      <c r="R97" s="204"/>
      <c r="S97" s="204"/>
      <c r="T97" s="205"/>
      <c r="AT97" s="206" t="s">
        <v>151</v>
      </c>
      <c r="AU97" s="206" t="s">
        <v>83</v>
      </c>
      <c r="AV97" s="13" t="s">
        <v>83</v>
      </c>
      <c r="AW97" s="13" t="s">
        <v>33</v>
      </c>
      <c r="AX97" s="13" t="s">
        <v>73</v>
      </c>
      <c r="AY97" s="206" t="s">
        <v>125</v>
      </c>
    </row>
    <row r="98" spans="1:65" s="13" customFormat="1" ht="10" x14ac:dyDescent="0.2">
      <c r="B98" s="196"/>
      <c r="C98" s="197"/>
      <c r="D98" s="188" t="s">
        <v>151</v>
      </c>
      <c r="E98" s="198" t="s">
        <v>19</v>
      </c>
      <c r="F98" s="199" t="s">
        <v>181</v>
      </c>
      <c r="G98" s="197"/>
      <c r="H98" s="200">
        <v>1.6</v>
      </c>
      <c r="I98" s="201"/>
      <c r="J98" s="197"/>
      <c r="K98" s="197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151</v>
      </c>
      <c r="AU98" s="206" t="s">
        <v>83</v>
      </c>
      <c r="AV98" s="13" t="s">
        <v>83</v>
      </c>
      <c r="AW98" s="13" t="s">
        <v>33</v>
      </c>
      <c r="AX98" s="13" t="s">
        <v>73</v>
      </c>
      <c r="AY98" s="206" t="s">
        <v>125</v>
      </c>
    </row>
    <row r="99" spans="1:65" s="14" customFormat="1" ht="10" x14ac:dyDescent="0.2">
      <c r="B99" s="211"/>
      <c r="C99" s="212"/>
      <c r="D99" s="188" t="s">
        <v>151</v>
      </c>
      <c r="E99" s="213" t="s">
        <v>19</v>
      </c>
      <c r="F99" s="214" t="s">
        <v>355</v>
      </c>
      <c r="G99" s="212"/>
      <c r="H99" s="213" t="s">
        <v>19</v>
      </c>
      <c r="I99" s="215"/>
      <c r="J99" s="212"/>
      <c r="K99" s="212"/>
      <c r="L99" s="216"/>
      <c r="M99" s="217"/>
      <c r="N99" s="218"/>
      <c r="O99" s="218"/>
      <c r="P99" s="218"/>
      <c r="Q99" s="218"/>
      <c r="R99" s="218"/>
      <c r="S99" s="218"/>
      <c r="T99" s="219"/>
      <c r="AT99" s="220" t="s">
        <v>151</v>
      </c>
      <c r="AU99" s="220" t="s">
        <v>83</v>
      </c>
      <c r="AV99" s="14" t="s">
        <v>81</v>
      </c>
      <c r="AW99" s="14" t="s">
        <v>33</v>
      </c>
      <c r="AX99" s="14" t="s">
        <v>73</v>
      </c>
      <c r="AY99" s="220" t="s">
        <v>125</v>
      </c>
    </row>
    <row r="100" spans="1:65" s="13" customFormat="1" ht="10" x14ac:dyDescent="0.2">
      <c r="B100" s="196"/>
      <c r="C100" s="197"/>
      <c r="D100" s="188" t="s">
        <v>151</v>
      </c>
      <c r="E100" s="198" t="s">
        <v>19</v>
      </c>
      <c r="F100" s="199" t="s">
        <v>356</v>
      </c>
      <c r="G100" s="197"/>
      <c r="H100" s="200">
        <v>3.2</v>
      </c>
      <c r="I100" s="201"/>
      <c r="J100" s="197"/>
      <c r="K100" s="197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151</v>
      </c>
      <c r="AU100" s="206" t="s">
        <v>83</v>
      </c>
      <c r="AV100" s="13" t="s">
        <v>83</v>
      </c>
      <c r="AW100" s="13" t="s">
        <v>33</v>
      </c>
      <c r="AX100" s="13" t="s">
        <v>73</v>
      </c>
      <c r="AY100" s="206" t="s">
        <v>125</v>
      </c>
    </row>
    <row r="101" spans="1:65" s="14" customFormat="1" ht="10" x14ac:dyDescent="0.2">
      <c r="B101" s="211"/>
      <c r="C101" s="212"/>
      <c r="D101" s="188" t="s">
        <v>151</v>
      </c>
      <c r="E101" s="213" t="s">
        <v>19</v>
      </c>
      <c r="F101" s="214" t="s">
        <v>357</v>
      </c>
      <c r="G101" s="212"/>
      <c r="H101" s="213" t="s">
        <v>19</v>
      </c>
      <c r="I101" s="215"/>
      <c r="J101" s="212"/>
      <c r="K101" s="212"/>
      <c r="L101" s="216"/>
      <c r="M101" s="217"/>
      <c r="N101" s="218"/>
      <c r="O101" s="218"/>
      <c r="P101" s="218"/>
      <c r="Q101" s="218"/>
      <c r="R101" s="218"/>
      <c r="S101" s="218"/>
      <c r="T101" s="219"/>
      <c r="AT101" s="220" t="s">
        <v>151</v>
      </c>
      <c r="AU101" s="220" t="s">
        <v>83</v>
      </c>
      <c r="AV101" s="14" t="s">
        <v>81</v>
      </c>
      <c r="AW101" s="14" t="s">
        <v>33</v>
      </c>
      <c r="AX101" s="14" t="s">
        <v>73</v>
      </c>
      <c r="AY101" s="220" t="s">
        <v>125</v>
      </c>
    </row>
    <row r="102" spans="1:65" s="13" customFormat="1" ht="10" x14ac:dyDescent="0.2">
      <c r="B102" s="196"/>
      <c r="C102" s="197"/>
      <c r="D102" s="188" t="s">
        <v>151</v>
      </c>
      <c r="E102" s="198" t="s">
        <v>19</v>
      </c>
      <c r="F102" s="199" t="s">
        <v>358</v>
      </c>
      <c r="G102" s="197"/>
      <c r="H102" s="200">
        <v>15.2</v>
      </c>
      <c r="I102" s="201"/>
      <c r="J102" s="197"/>
      <c r="K102" s="197"/>
      <c r="L102" s="202"/>
      <c r="M102" s="203"/>
      <c r="N102" s="204"/>
      <c r="O102" s="204"/>
      <c r="P102" s="204"/>
      <c r="Q102" s="204"/>
      <c r="R102" s="204"/>
      <c r="S102" s="204"/>
      <c r="T102" s="205"/>
      <c r="AT102" s="206" t="s">
        <v>151</v>
      </c>
      <c r="AU102" s="206" t="s">
        <v>83</v>
      </c>
      <c r="AV102" s="13" t="s">
        <v>83</v>
      </c>
      <c r="AW102" s="13" t="s">
        <v>33</v>
      </c>
      <c r="AX102" s="13" t="s">
        <v>73</v>
      </c>
      <c r="AY102" s="206" t="s">
        <v>125</v>
      </c>
    </row>
    <row r="103" spans="1:65" s="13" customFormat="1" ht="10" x14ac:dyDescent="0.2">
      <c r="B103" s="196"/>
      <c r="C103" s="197"/>
      <c r="D103" s="188" t="s">
        <v>151</v>
      </c>
      <c r="E103" s="198" t="s">
        <v>19</v>
      </c>
      <c r="F103" s="199" t="s">
        <v>359</v>
      </c>
      <c r="G103" s="197"/>
      <c r="H103" s="200">
        <v>1.6</v>
      </c>
      <c r="I103" s="201"/>
      <c r="J103" s="197"/>
      <c r="K103" s="197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151</v>
      </c>
      <c r="AU103" s="206" t="s">
        <v>83</v>
      </c>
      <c r="AV103" s="13" t="s">
        <v>83</v>
      </c>
      <c r="AW103" s="13" t="s">
        <v>33</v>
      </c>
      <c r="AX103" s="13" t="s">
        <v>73</v>
      </c>
      <c r="AY103" s="206" t="s">
        <v>125</v>
      </c>
    </row>
    <row r="104" spans="1:65" s="13" customFormat="1" ht="10" x14ac:dyDescent="0.2">
      <c r="B104" s="196"/>
      <c r="C104" s="197"/>
      <c r="D104" s="188" t="s">
        <v>151</v>
      </c>
      <c r="E104" s="198" t="s">
        <v>19</v>
      </c>
      <c r="F104" s="199" t="s">
        <v>181</v>
      </c>
      <c r="G104" s="197"/>
      <c r="H104" s="200">
        <v>1.6</v>
      </c>
      <c r="I104" s="201"/>
      <c r="J104" s="197"/>
      <c r="K104" s="197"/>
      <c r="L104" s="202"/>
      <c r="M104" s="203"/>
      <c r="N104" s="204"/>
      <c r="O104" s="204"/>
      <c r="P104" s="204"/>
      <c r="Q104" s="204"/>
      <c r="R104" s="204"/>
      <c r="S104" s="204"/>
      <c r="T104" s="205"/>
      <c r="AT104" s="206" t="s">
        <v>151</v>
      </c>
      <c r="AU104" s="206" t="s">
        <v>83</v>
      </c>
      <c r="AV104" s="13" t="s">
        <v>83</v>
      </c>
      <c r="AW104" s="13" t="s">
        <v>33</v>
      </c>
      <c r="AX104" s="13" t="s">
        <v>73</v>
      </c>
      <c r="AY104" s="206" t="s">
        <v>125</v>
      </c>
    </row>
    <row r="105" spans="1:65" s="15" customFormat="1" ht="10" x14ac:dyDescent="0.2">
      <c r="B105" s="221"/>
      <c r="C105" s="222"/>
      <c r="D105" s="188" t="s">
        <v>151</v>
      </c>
      <c r="E105" s="223" t="s">
        <v>19</v>
      </c>
      <c r="F105" s="224" t="s">
        <v>193</v>
      </c>
      <c r="G105" s="222"/>
      <c r="H105" s="225">
        <v>44</v>
      </c>
      <c r="I105" s="226"/>
      <c r="J105" s="222"/>
      <c r="K105" s="222"/>
      <c r="L105" s="227"/>
      <c r="M105" s="228"/>
      <c r="N105" s="229"/>
      <c r="O105" s="229"/>
      <c r="P105" s="229"/>
      <c r="Q105" s="229"/>
      <c r="R105" s="229"/>
      <c r="S105" s="229"/>
      <c r="T105" s="230"/>
      <c r="AT105" s="231" t="s">
        <v>151</v>
      </c>
      <c r="AU105" s="231" t="s">
        <v>83</v>
      </c>
      <c r="AV105" s="15" t="s">
        <v>155</v>
      </c>
      <c r="AW105" s="15" t="s">
        <v>33</v>
      </c>
      <c r="AX105" s="15" t="s">
        <v>81</v>
      </c>
      <c r="AY105" s="231" t="s">
        <v>125</v>
      </c>
    </row>
    <row r="106" spans="1:65" s="2" customFormat="1" ht="37.75" customHeight="1" x14ac:dyDescent="0.2">
      <c r="A106" s="36"/>
      <c r="B106" s="37"/>
      <c r="C106" s="175" t="s">
        <v>83</v>
      </c>
      <c r="D106" s="175" t="s">
        <v>128</v>
      </c>
      <c r="E106" s="176" t="s">
        <v>194</v>
      </c>
      <c r="F106" s="177" t="s">
        <v>195</v>
      </c>
      <c r="G106" s="178" t="s">
        <v>196</v>
      </c>
      <c r="H106" s="179">
        <v>3.1080000000000001</v>
      </c>
      <c r="I106" s="180"/>
      <c r="J106" s="181">
        <f>ROUND(I106*H106,2)</f>
        <v>0</v>
      </c>
      <c r="K106" s="177" t="s">
        <v>131</v>
      </c>
      <c r="L106" s="41"/>
      <c r="M106" s="182" t="s">
        <v>19</v>
      </c>
      <c r="N106" s="183" t="s">
        <v>44</v>
      </c>
      <c r="O106" s="66"/>
      <c r="P106" s="184">
        <f>O106*H106</f>
        <v>0</v>
      </c>
      <c r="Q106" s="184">
        <v>0</v>
      </c>
      <c r="R106" s="184">
        <f>Q106*H106</f>
        <v>0</v>
      </c>
      <c r="S106" s="184">
        <v>0</v>
      </c>
      <c r="T106" s="18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155</v>
      </c>
      <c r="AT106" s="186" t="s">
        <v>128</v>
      </c>
      <c r="AU106" s="186" t="s">
        <v>83</v>
      </c>
      <c r="AY106" s="19" t="s">
        <v>125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9" t="s">
        <v>81</v>
      </c>
      <c r="BK106" s="187">
        <f>ROUND(I106*H106,2)</f>
        <v>0</v>
      </c>
      <c r="BL106" s="19" t="s">
        <v>155</v>
      </c>
      <c r="BM106" s="186" t="s">
        <v>360</v>
      </c>
    </row>
    <row r="107" spans="1:65" s="2" customFormat="1" ht="36" x14ac:dyDescent="0.2">
      <c r="A107" s="36"/>
      <c r="B107" s="37"/>
      <c r="C107" s="38"/>
      <c r="D107" s="188" t="s">
        <v>134</v>
      </c>
      <c r="E107" s="38"/>
      <c r="F107" s="189" t="s">
        <v>198</v>
      </c>
      <c r="G107" s="38"/>
      <c r="H107" s="38"/>
      <c r="I107" s="190"/>
      <c r="J107" s="38"/>
      <c r="K107" s="38"/>
      <c r="L107" s="41"/>
      <c r="M107" s="191"/>
      <c r="N107" s="192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134</v>
      </c>
      <c r="AU107" s="19" t="s">
        <v>83</v>
      </c>
    </row>
    <row r="108" spans="1:65" s="2" customFormat="1" ht="10" x14ac:dyDescent="0.2">
      <c r="A108" s="36"/>
      <c r="B108" s="37"/>
      <c r="C108" s="38"/>
      <c r="D108" s="193" t="s">
        <v>135</v>
      </c>
      <c r="E108" s="38"/>
      <c r="F108" s="194" t="s">
        <v>199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135</v>
      </c>
      <c r="AU108" s="19" t="s">
        <v>83</v>
      </c>
    </row>
    <row r="109" spans="1:65" s="14" customFormat="1" ht="10" x14ac:dyDescent="0.2">
      <c r="B109" s="211"/>
      <c r="C109" s="212"/>
      <c r="D109" s="188" t="s">
        <v>151</v>
      </c>
      <c r="E109" s="213" t="s">
        <v>19</v>
      </c>
      <c r="F109" s="214" t="s">
        <v>177</v>
      </c>
      <c r="G109" s="212"/>
      <c r="H109" s="213" t="s">
        <v>19</v>
      </c>
      <c r="I109" s="215"/>
      <c r="J109" s="212"/>
      <c r="K109" s="212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151</v>
      </c>
      <c r="AU109" s="220" t="s">
        <v>83</v>
      </c>
      <c r="AV109" s="14" t="s">
        <v>81</v>
      </c>
      <c r="AW109" s="14" t="s">
        <v>33</v>
      </c>
      <c r="AX109" s="14" t="s">
        <v>73</v>
      </c>
      <c r="AY109" s="220" t="s">
        <v>125</v>
      </c>
    </row>
    <row r="110" spans="1:65" s="14" customFormat="1" ht="10" x14ac:dyDescent="0.2">
      <c r="B110" s="211"/>
      <c r="C110" s="212"/>
      <c r="D110" s="188" t="s">
        <v>151</v>
      </c>
      <c r="E110" s="213" t="s">
        <v>19</v>
      </c>
      <c r="F110" s="214" t="s">
        <v>353</v>
      </c>
      <c r="G110" s="212"/>
      <c r="H110" s="213" t="s">
        <v>19</v>
      </c>
      <c r="I110" s="215"/>
      <c r="J110" s="212"/>
      <c r="K110" s="212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151</v>
      </c>
      <c r="AU110" s="220" t="s">
        <v>83</v>
      </c>
      <c r="AV110" s="14" t="s">
        <v>81</v>
      </c>
      <c r="AW110" s="14" t="s">
        <v>33</v>
      </c>
      <c r="AX110" s="14" t="s">
        <v>73</v>
      </c>
      <c r="AY110" s="220" t="s">
        <v>125</v>
      </c>
    </row>
    <row r="111" spans="1:65" s="13" customFormat="1" ht="10" x14ac:dyDescent="0.2">
      <c r="B111" s="196"/>
      <c r="C111" s="197"/>
      <c r="D111" s="188" t="s">
        <v>151</v>
      </c>
      <c r="E111" s="198" t="s">
        <v>19</v>
      </c>
      <c r="F111" s="199" t="s">
        <v>361</v>
      </c>
      <c r="G111" s="197"/>
      <c r="H111" s="200">
        <v>1.2430000000000001</v>
      </c>
      <c r="I111" s="201"/>
      <c r="J111" s="197"/>
      <c r="K111" s="197"/>
      <c r="L111" s="202"/>
      <c r="M111" s="203"/>
      <c r="N111" s="204"/>
      <c r="O111" s="204"/>
      <c r="P111" s="204"/>
      <c r="Q111" s="204"/>
      <c r="R111" s="204"/>
      <c r="S111" s="204"/>
      <c r="T111" s="205"/>
      <c r="AT111" s="206" t="s">
        <v>151</v>
      </c>
      <c r="AU111" s="206" t="s">
        <v>83</v>
      </c>
      <c r="AV111" s="13" t="s">
        <v>83</v>
      </c>
      <c r="AW111" s="13" t="s">
        <v>33</v>
      </c>
      <c r="AX111" s="13" t="s">
        <v>73</v>
      </c>
      <c r="AY111" s="206" t="s">
        <v>125</v>
      </c>
    </row>
    <row r="112" spans="1:65" s="13" customFormat="1" ht="10" x14ac:dyDescent="0.2">
      <c r="B112" s="196"/>
      <c r="C112" s="197"/>
      <c r="D112" s="188" t="s">
        <v>151</v>
      </c>
      <c r="E112" s="198" t="s">
        <v>19</v>
      </c>
      <c r="F112" s="199" t="s">
        <v>362</v>
      </c>
      <c r="G112" s="197"/>
      <c r="H112" s="200">
        <v>0.22600000000000001</v>
      </c>
      <c r="I112" s="201"/>
      <c r="J112" s="197"/>
      <c r="K112" s="197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151</v>
      </c>
      <c r="AU112" s="206" t="s">
        <v>83</v>
      </c>
      <c r="AV112" s="13" t="s">
        <v>83</v>
      </c>
      <c r="AW112" s="13" t="s">
        <v>33</v>
      </c>
      <c r="AX112" s="13" t="s">
        <v>73</v>
      </c>
      <c r="AY112" s="206" t="s">
        <v>125</v>
      </c>
    </row>
    <row r="113" spans="1:65" s="13" customFormat="1" ht="10" x14ac:dyDescent="0.2">
      <c r="B113" s="196"/>
      <c r="C113" s="197"/>
      <c r="D113" s="188" t="s">
        <v>151</v>
      </c>
      <c r="E113" s="198" t="s">
        <v>19</v>
      </c>
      <c r="F113" s="199" t="s">
        <v>201</v>
      </c>
      <c r="G113" s="197"/>
      <c r="H113" s="200">
        <v>0.113</v>
      </c>
      <c r="I113" s="201"/>
      <c r="J113" s="197"/>
      <c r="K113" s="197"/>
      <c r="L113" s="202"/>
      <c r="M113" s="203"/>
      <c r="N113" s="204"/>
      <c r="O113" s="204"/>
      <c r="P113" s="204"/>
      <c r="Q113" s="204"/>
      <c r="R113" s="204"/>
      <c r="S113" s="204"/>
      <c r="T113" s="205"/>
      <c r="AT113" s="206" t="s">
        <v>151</v>
      </c>
      <c r="AU113" s="206" t="s">
        <v>83</v>
      </c>
      <c r="AV113" s="13" t="s">
        <v>83</v>
      </c>
      <c r="AW113" s="13" t="s">
        <v>33</v>
      </c>
      <c r="AX113" s="13" t="s">
        <v>73</v>
      </c>
      <c r="AY113" s="206" t="s">
        <v>125</v>
      </c>
    </row>
    <row r="114" spans="1:65" s="14" customFormat="1" ht="10" x14ac:dyDescent="0.2">
      <c r="B114" s="211"/>
      <c r="C114" s="212"/>
      <c r="D114" s="188" t="s">
        <v>151</v>
      </c>
      <c r="E114" s="213" t="s">
        <v>19</v>
      </c>
      <c r="F114" s="214" t="s">
        <v>355</v>
      </c>
      <c r="G114" s="212"/>
      <c r="H114" s="213" t="s">
        <v>19</v>
      </c>
      <c r="I114" s="215"/>
      <c r="J114" s="212"/>
      <c r="K114" s="212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151</v>
      </c>
      <c r="AU114" s="220" t="s">
        <v>83</v>
      </c>
      <c r="AV114" s="14" t="s">
        <v>81</v>
      </c>
      <c r="AW114" s="14" t="s">
        <v>33</v>
      </c>
      <c r="AX114" s="14" t="s">
        <v>73</v>
      </c>
      <c r="AY114" s="220" t="s">
        <v>125</v>
      </c>
    </row>
    <row r="115" spans="1:65" s="13" customFormat="1" ht="10" x14ac:dyDescent="0.2">
      <c r="B115" s="196"/>
      <c r="C115" s="197"/>
      <c r="D115" s="188" t="s">
        <v>151</v>
      </c>
      <c r="E115" s="198" t="s">
        <v>19</v>
      </c>
      <c r="F115" s="199" t="s">
        <v>363</v>
      </c>
      <c r="G115" s="197"/>
      <c r="H115" s="200">
        <v>0.22600000000000001</v>
      </c>
      <c r="I115" s="201"/>
      <c r="J115" s="197"/>
      <c r="K115" s="197"/>
      <c r="L115" s="202"/>
      <c r="M115" s="203"/>
      <c r="N115" s="204"/>
      <c r="O115" s="204"/>
      <c r="P115" s="204"/>
      <c r="Q115" s="204"/>
      <c r="R115" s="204"/>
      <c r="S115" s="204"/>
      <c r="T115" s="205"/>
      <c r="AT115" s="206" t="s">
        <v>151</v>
      </c>
      <c r="AU115" s="206" t="s">
        <v>83</v>
      </c>
      <c r="AV115" s="13" t="s">
        <v>83</v>
      </c>
      <c r="AW115" s="13" t="s">
        <v>33</v>
      </c>
      <c r="AX115" s="13" t="s">
        <v>73</v>
      </c>
      <c r="AY115" s="206" t="s">
        <v>125</v>
      </c>
    </row>
    <row r="116" spans="1:65" s="14" customFormat="1" ht="10" x14ac:dyDescent="0.2">
      <c r="B116" s="211"/>
      <c r="C116" s="212"/>
      <c r="D116" s="188" t="s">
        <v>151</v>
      </c>
      <c r="E116" s="213" t="s">
        <v>19</v>
      </c>
      <c r="F116" s="214" t="s">
        <v>357</v>
      </c>
      <c r="G116" s="212"/>
      <c r="H116" s="213" t="s">
        <v>19</v>
      </c>
      <c r="I116" s="215"/>
      <c r="J116" s="212"/>
      <c r="K116" s="212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151</v>
      </c>
      <c r="AU116" s="220" t="s">
        <v>83</v>
      </c>
      <c r="AV116" s="14" t="s">
        <v>81</v>
      </c>
      <c r="AW116" s="14" t="s">
        <v>33</v>
      </c>
      <c r="AX116" s="14" t="s">
        <v>73</v>
      </c>
      <c r="AY116" s="220" t="s">
        <v>125</v>
      </c>
    </row>
    <row r="117" spans="1:65" s="13" customFormat="1" ht="10" x14ac:dyDescent="0.2">
      <c r="B117" s="196"/>
      <c r="C117" s="197"/>
      <c r="D117" s="188" t="s">
        <v>151</v>
      </c>
      <c r="E117" s="198" t="s">
        <v>19</v>
      </c>
      <c r="F117" s="199" t="s">
        <v>364</v>
      </c>
      <c r="G117" s="197"/>
      <c r="H117" s="200">
        <v>1.0740000000000001</v>
      </c>
      <c r="I117" s="201"/>
      <c r="J117" s="197"/>
      <c r="K117" s="197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151</v>
      </c>
      <c r="AU117" s="206" t="s">
        <v>83</v>
      </c>
      <c r="AV117" s="13" t="s">
        <v>83</v>
      </c>
      <c r="AW117" s="13" t="s">
        <v>33</v>
      </c>
      <c r="AX117" s="13" t="s">
        <v>73</v>
      </c>
      <c r="AY117" s="206" t="s">
        <v>125</v>
      </c>
    </row>
    <row r="118" spans="1:65" s="13" customFormat="1" ht="10" x14ac:dyDescent="0.2">
      <c r="B118" s="196"/>
      <c r="C118" s="197"/>
      <c r="D118" s="188" t="s">
        <v>151</v>
      </c>
      <c r="E118" s="198" t="s">
        <v>19</v>
      </c>
      <c r="F118" s="199" t="s">
        <v>365</v>
      </c>
      <c r="G118" s="197"/>
      <c r="H118" s="200">
        <v>0.113</v>
      </c>
      <c r="I118" s="201"/>
      <c r="J118" s="197"/>
      <c r="K118" s="197"/>
      <c r="L118" s="202"/>
      <c r="M118" s="203"/>
      <c r="N118" s="204"/>
      <c r="O118" s="204"/>
      <c r="P118" s="204"/>
      <c r="Q118" s="204"/>
      <c r="R118" s="204"/>
      <c r="S118" s="204"/>
      <c r="T118" s="205"/>
      <c r="AT118" s="206" t="s">
        <v>151</v>
      </c>
      <c r="AU118" s="206" t="s">
        <v>83</v>
      </c>
      <c r="AV118" s="13" t="s">
        <v>83</v>
      </c>
      <c r="AW118" s="13" t="s">
        <v>33</v>
      </c>
      <c r="AX118" s="13" t="s">
        <v>73</v>
      </c>
      <c r="AY118" s="206" t="s">
        <v>125</v>
      </c>
    </row>
    <row r="119" spans="1:65" s="13" customFormat="1" ht="10" x14ac:dyDescent="0.2">
      <c r="B119" s="196"/>
      <c r="C119" s="197"/>
      <c r="D119" s="188" t="s">
        <v>151</v>
      </c>
      <c r="E119" s="198" t="s">
        <v>19</v>
      </c>
      <c r="F119" s="199" t="s">
        <v>201</v>
      </c>
      <c r="G119" s="197"/>
      <c r="H119" s="200">
        <v>0.113</v>
      </c>
      <c r="I119" s="201"/>
      <c r="J119" s="197"/>
      <c r="K119" s="197"/>
      <c r="L119" s="202"/>
      <c r="M119" s="203"/>
      <c r="N119" s="204"/>
      <c r="O119" s="204"/>
      <c r="P119" s="204"/>
      <c r="Q119" s="204"/>
      <c r="R119" s="204"/>
      <c r="S119" s="204"/>
      <c r="T119" s="205"/>
      <c r="AT119" s="206" t="s">
        <v>151</v>
      </c>
      <c r="AU119" s="206" t="s">
        <v>83</v>
      </c>
      <c r="AV119" s="13" t="s">
        <v>83</v>
      </c>
      <c r="AW119" s="13" t="s">
        <v>33</v>
      </c>
      <c r="AX119" s="13" t="s">
        <v>73</v>
      </c>
      <c r="AY119" s="206" t="s">
        <v>125</v>
      </c>
    </row>
    <row r="120" spans="1:65" s="15" customFormat="1" ht="10" x14ac:dyDescent="0.2">
      <c r="B120" s="221"/>
      <c r="C120" s="222"/>
      <c r="D120" s="188" t="s">
        <v>151</v>
      </c>
      <c r="E120" s="223" t="s">
        <v>19</v>
      </c>
      <c r="F120" s="224" t="s">
        <v>193</v>
      </c>
      <c r="G120" s="222"/>
      <c r="H120" s="225">
        <v>3.1080000000000001</v>
      </c>
      <c r="I120" s="226"/>
      <c r="J120" s="222"/>
      <c r="K120" s="222"/>
      <c r="L120" s="227"/>
      <c r="M120" s="228"/>
      <c r="N120" s="229"/>
      <c r="O120" s="229"/>
      <c r="P120" s="229"/>
      <c r="Q120" s="229"/>
      <c r="R120" s="229"/>
      <c r="S120" s="229"/>
      <c r="T120" s="230"/>
      <c r="AT120" s="231" t="s">
        <v>151</v>
      </c>
      <c r="AU120" s="231" t="s">
        <v>83</v>
      </c>
      <c r="AV120" s="15" t="s">
        <v>155</v>
      </c>
      <c r="AW120" s="15" t="s">
        <v>33</v>
      </c>
      <c r="AX120" s="15" t="s">
        <v>81</v>
      </c>
      <c r="AY120" s="231" t="s">
        <v>125</v>
      </c>
    </row>
    <row r="121" spans="1:65" s="2" customFormat="1" ht="33" customHeight="1" x14ac:dyDescent="0.2">
      <c r="A121" s="36"/>
      <c r="B121" s="37"/>
      <c r="C121" s="175" t="s">
        <v>145</v>
      </c>
      <c r="D121" s="175" t="s">
        <v>128</v>
      </c>
      <c r="E121" s="176" t="s">
        <v>209</v>
      </c>
      <c r="F121" s="177" t="s">
        <v>210</v>
      </c>
      <c r="G121" s="178" t="s">
        <v>211</v>
      </c>
      <c r="H121" s="179">
        <v>5.5940000000000003</v>
      </c>
      <c r="I121" s="180"/>
      <c r="J121" s="181">
        <f>ROUND(I121*H121,2)</f>
        <v>0</v>
      </c>
      <c r="K121" s="177" t="s">
        <v>131</v>
      </c>
      <c r="L121" s="41"/>
      <c r="M121" s="182" t="s">
        <v>19</v>
      </c>
      <c r="N121" s="183" t="s">
        <v>44</v>
      </c>
      <c r="O121" s="66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155</v>
      </c>
      <c r="AT121" s="186" t="s">
        <v>128</v>
      </c>
      <c r="AU121" s="186" t="s">
        <v>83</v>
      </c>
      <c r="AY121" s="19" t="s">
        <v>125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9" t="s">
        <v>81</v>
      </c>
      <c r="BK121" s="187">
        <f>ROUND(I121*H121,2)</f>
        <v>0</v>
      </c>
      <c r="BL121" s="19" t="s">
        <v>155</v>
      </c>
      <c r="BM121" s="186" t="s">
        <v>366</v>
      </c>
    </row>
    <row r="122" spans="1:65" s="2" customFormat="1" ht="27" x14ac:dyDescent="0.2">
      <c r="A122" s="36"/>
      <c r="B122" s="37"/>
      <c r="C122" s="38"/>
      <c r="D122" s="188" t="s">
        <v>134</v>
      </c>
      <c r="E122" s="38"/>
      <c r="F122" s="189" t="s">
        <v>213</v>
      </c>
      <c r="G122" s="38"/>
      <c r="H122" s="38"/>
      <c r="I122" s="190"/>
      <c r="J122" s="38"/>
      <c r="K122" s="38"/>
      <c r="L122" s="41"/>
      <c r="M122" s="191"/>
      <c r="N122" s="192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134</v>
      </c>
      <c r="AU122" s="19" t="s">
        <v>83</v>
      </c>
    </row>
    <row r="123" spans="1:65" s="2" customFormat="1" ht="10" x14ac:dyDescent="0.2">
      <c r="A123" s="36"/>
      <c r="B123" s="37"/>
      <c r="C123" s="38"/>
      <c r="D123" s="193" t="s">
        <v>135</v>
      </c>
      <c r="E123" s="38"/>
      <c r="F123" s="194" t="s">
        <v>214</v>
      </c>
      <c r="G123" s="38"/>
      <c r="H123" s="38"/>
      <c r="I123" s="190"/>
      <c r="J123" s="38"/>
      <c r="K123" s="38"/>
      <c r="L123" s="41"/>
      <c r="M123" s="191"/>
      <c r="N123" s="192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135</v>
      </c>
      <c r="AU123" s="19" t="s">
        <v>83</v>
      </c>
    </row>
    <row r="124" spans="1:65" s="14" customFormat="1" ht="10" x14ac:dyDescent="0.2">
      <c r="B124" s="211"/>
      <c r="C124" s="212"/>
      <c r="D124" s="188" t="s">
        <v>151</v>
      </c>
      <c r="E124" s="213" t="s">
        <v>19</v>
      </c>
      <c r="F124" s="214" t="s">
        <v>177</v>
      </c>
      <c r="G124" s="212"/>
      <c r="H124" s="213" t="s">
        <v>19</v>
      </c>
      <c r="I124" s="215"/>
      <c r="J124" s="212"/>
      <c r="K124" s="212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151</v>
      </c>
      <c r="AU124" s="220" t="s">
        <v>83</v>
      </c>
      <c r="AV124" s="14" t="s">
        <v>81</v>
      </c>
      <c r="AW124" s="14" t="s">
        <v>33</v>
      </c>
      <c r="AX124" s="14" t="s">
        <v>73</v>
      </c>
      <c r="AY124" s="220" t="s">
        <v>125</v>
      </c>
    </row>
    <row r="125" spans="1:65" s="14" customFormat="1" ht="10" x14ac:dyDescent="0.2">
      <c r="B125" s="211"/>
      <c r="C125" s="212"/>
      <c r="D125" s="188" t="s">
        <v>151</v>
      </c>
      <c r="E125" s="213" t="s">
        <v>19</v>
      </c>
      <c r="F125" s="214" t="s">
        <v>353</v>
      </c>
      <c r="G125" s="212"/>
      <c r="H125" s="213" t="s">
        <v>19</v>
      </c>
      <c r="I125" s="215"/>
      <c r="J125" s="212"/>
      <c r="K125" s="212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151</v>
      </c>
      <c r="AU125" s="220" t="s">
        <v>83</v>
      </c>
      <c r="AV125" s="14" t="s">
        <v>81</v>
      </c>
      <c r="AW125" s="14" t="s">
        <v>33</v>
      </c>
      <c r="AX125" s="14" t="s">
        <v>73</v>
      </c>
      <c r="AY125" s="220" t="s">
        <v>125</v>
      </c>
    </row>
    <row r="126" spans="1:65" s="13" customFormat="1" ht="10" x14ac:dyDescent="0.2">
      <c r="B126" s="196"/>
      <c r="C126" s="197"/>
      <c r="D126" s="188" t="s">
        <v>151</v>
      </c>
      <c r="E126" s="198" t="s">
        <v>19</v>
      </c>
      <c r="F126" s="199" t="s">
        <v>361</v>
      </c>
      <c r="G126" s="197"/>
      <c r="H126" s="200">
        <v>1.2430000000000001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151</v>
      </c>
      <c r="AU126" s="206" t="s">
        <v>83</v>
      </c>
      <c r="AV126" s="13" t="s">
        <v>83</v>
      </c>
      <c r="AW126" s="13" t="s">
        <v>33</v>
      </c>
      <c r="AX126" s="13" t="s">
        <v>73</v>
      </c>
      <c r="AY126" s="206" t="s">
        <v>125</v>
      </c>
    </row>
    <row r="127" spans="1:65" s="13" customFormat="1" ht="10" x14ac:dyDescent="0.2">
      <c r="B127" s="196"/>
      <c r="C127" s="197"/>
      <c r="D127" s="188" t="s">
        <v>151</v>
      </c>
      <c r="E127" s="198" t="s">
        <v>19</v>
      </c>
      <c r="F127" s="199" t="s">
        <v>362</v>
      </c>
      <c r="G127" s="197"/>
      <c r="H127" s="200">
        <v>0.22600000000000001</v>
      </c>
      <c r="I127" s="201"/>
      <c r="J127" s="197"/>
      <c r="K127" s="197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151</v>
      </c>
      <c r="AU127" s="206" t="s">
        <v>83</v>
      </c>
      <c r="AV127" s="13" t="s">
        <v>83</v>
      </c>
      <c r="AW127" s="13" t="s">
        <v>33</v>
      </c>
      <c r="AX127" s="13" t="s">
        <v>73</v>
      </c>
      <c r="AY127" s="206" t="s">
        <v>125</v>
      </c>
    </row>
    <row r="128" spans="1:65" s="13" customFormat="1" ht="10" x14ac:dyDescent="0.2">
      <c r="B128" s="196"/>
      <c r="C128" s="197"/>
      <c r="D128" s="188" t="s">
        <v>151</v>
      </c>
      <c r="E128" s="198" t="s">
        <v>19</v>
      </c>
      <c r="F128" s="199" t="s">
        <v>201</v>
      </c>
      <c r="G128" s="197"/>
      <c r="H128" s="200">
        <v>0.113</v>
      </c>
      <c r="I128" s="201"/>
      <c r="J128" s="197"/>
      <c r="K128" s="197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151</v>
      </c>
      <c r="AU128" s="206" t="s">
        <v>83</v>
      </c>
      <c r="AV128" s="13" t="s">
        <v>83</v>
      </c>
      <c r="AW128" s="13" t="s">
        <v>33</v>
      </c>
      <c r="AX128" s="13" t="s">
        <v>73</v>
      </c>
      <c r="AY128" s="206" t="s">
        <v>125</v>
      </c>
    </row>
    <row r="129" spans="1:65" s="14" customFormat="1" ht="10" x14ac:dyDescent="0.2">
      <c r="B129" s="211"/>
      <c r="C129" s="212"/>
      <c r="D129" s="188" t="s">
        <v>151</v>
      </c>
      <c r="E129" s="213" t="s">
        <v>19</v>
      </c>
      <c r="F129" s="214" t="s">
        <v>355</v>
      </c>
      <c r="G129" s="212"/>
      <c r="H129" s="213" t="s">
        <v>19</v>
      </c>
      <c r="I129" s="215"/>
      <c r="J129" s="212"/>
      <c r="K129" s="212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151</v>
      </c>
      <c r="AU129" s="220" t="s">
        <v>83</v>
      </c>
      <c r="AV129" s="14" t="s">
        <v>81</v>
      </c>
      <c r="AW129" s="14" t="s">
        <v>33</v>
      </c>
      <c r="AX129" s="14" t="s">
        <v>73</v>
      </c>
      <c r="AY129" s="220" t="s">
        <v>125</v>
      </c>
    </row>
    <row r="130" spans="1:65" s="13" customFormat="1" ht="10" x14ac:dyDescent="0.2">
      <c r="B130" s="196"/>
      <c r="C130" s="197"/>
      <c r="D130" s="188" t="s">
        <v>151</v>
      </c>
      <c r="E130" s="198" t="s">
        <v>19</v>
      </c>
      <c r="F130" s="199" t="s">
        <v>363</v>
      </c>
      <c r="G130" s="197"/>
      <c r="H130" s="200">
        <v>0.22600000000000001</v>
      </c>
      <c r="I130" s="201"/>
      <c r="J130" s="197"/>
      <c r="K130" s="197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151</v>
      </c>
      <c r="AU130" s="206" t="s">
        <v>83</v>
      </c>
      <c r="AV130" s="13" t="s">
        <v>83</v>
      </c>
      <c r="AW130" s="13" t="s">
        <v>33</v>
      </c>
      <c r="AX130" s="13" t="s">
        <v>73</v>
      </c>
      <c r="AY130" s="206" t="s">
        <v>125</v>
      </c>
    </row>
    <row r="131" spans="1:65" s="14" customFormat="1" ht="10" x14ac:dyDescent="0.2">
      <c r="B131" s="211"/>
      <c r="C131" s="212"/>
      <c r="D131" s="188" t="s">
        <v>151</v>
      </c>
      <c r="E131" s="213" t="s">
        <v>19</v>
      </c>
      <c r="F131" s="214" t="s">
        <v>357</v>
      </c>
      <c r="G131" s="212"/>
      <c r="H131" s="213" t="s">
        <v>19</v>
      </c>
      <c r="I131" s="215"/>
      <c r="J131" s="212"/>
      <c r="K131" s="212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151</v>
      </c>
      <c r="AU131" s="220" t="s">
        <v>83</v>
      </c>
      <c r="AV131" s="14" t="s">
        <v>81</v>
      </c>
      <c r="AW131" s="14" t="s">
        <v>33</v>
      </c>
      <c r="AX131" s="14" t="s">
        <v>73</v>
      </c>
      <c r="AY131" s="220" t="s">
        <v>125</v>
      </c>
    </row>
    <row r="132" spans="1:65" s="13" customFormat="1" ht="10" x14ac:dyDescent="0.2">
      <c r="B132" s="196"/>
      <c r="C132" s="197"/>
      <c r="D132" s="188" t="s">
        <v>151</v>
      </c>
      <c r="E132" s="198" t="s">
        <v>19</v>
      </c>
      <c r="F132" s="199" t="s">
        <v>364</v>
      </c>
      <c r="G132" s="197"/>
      <c r="H132" s="200">
        <v>1.0740000000000001</v>
      </c>
      <c r="I132" s="201"/>
      <c r="J132" s="197"/>
      <c r="K132" s="197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151</v>
      </c>
      <c r="AU132" s="206" t="s">
        <v>83</v>
      </c>
      <c r="AV132" s="13" t="s">
        <v>83</v>
      </c>
      <c r="AW132" s="13" t="s">
        <v>33</v>
      </c>
      <c r="AX132" s="13" t="s">
        <v>73</v>
      </c>
      <c r="AY132" s="206" t="s">
        <v>125</v>
      </c>
    </row>
    <row r="133" spans="1:65" s="13" customFormat="1" ht="10" x14ac:dyDescent="0.2">
      <c r="B133" s="196"/>
      <c r="C133" s="197"/>
      <c r="D133" s="188" t="s">
        <v>151</v>
      </c>
      <c r="E133" s="198" t="s">
        <v>19</v>
      </c>
      <c r="F133" s="199" t="s">
        <v>365</v>
      </c>
      <c r="G133" s="197"/>
      <c r="H133" s="200">
        <v>0.113</v>
      </c>
      <c r="I133" s="201"/>
      <c r="J133" s="197"/>
      <c r="K133" s="197"/>
      <c r="L133" s="202"/>
      <c r="M133" s="203"/>
      <c r="N133" s="204"/>
      <c r="O133" s="204"/>
      <c r="P133" s="204"/>
      <c r="Q133" s="204"/>
      <c r="R133" s="204"/>
      <c r="S133" s="204"/>
      <c r="T133" s="205"/>
      <c r="AT133" s="206" t="s">
        <v>151</v>
      </c>
      <c r="AU133" s="206" t="s">
        <v>83</v>
      </c>
      <c r="AV133" s="13" t="s">
        <v>83</v>
      </c>
      <c r="AW133" s="13" t="s">
        <v>33</v>
      </c>
      <c r="AX133" s="13" t="s">
        <v>73</v>
      </c>
      <c r="AY133" s="206" t="s">
        <v>125</v>
      </c>
    </row>
    <row r="134" spans="1:65" s="13" customFormat="1" ht="10" x14ac:dyDescent="0.2">
      <c r="B134" s="196"/>
      <c r="C134" s="197"/>
      <c r="D134" s="188" t="s">
        <v>151</v>
      </c>
      <c r="E134" s="198" t="s">
        <v>19</v>
      </c>
      <c r="F134" s="199" t="s">
        <v>201</v>
      </c>
      <c r="G134" s="197"/>
      <c r="H134" s="200">
        <v>0.113</v>
      </c>
      <c r="I134" s="201"/>
      <c r="J134" s="197"/>
      <c r="K134" s="197"/>
      <c r="L134" s="202"/>
      <c r="M134" s="203"/>
      <c r="N134" s="204"/>
      <c r="O134" s="204"/>
      <c r="P134" s="204"/>
      <c r="Q134" s="204"/>
      <c r="R134" s="204"/>
      <c r="S134" s="204"/>
      <c r="T134" s="205"/>
      <c r="AT134" s="206" t="s">
        <v>151</v>
      </c>
      <c r="AU134" s="206" t="s">
        <v>83</v>
      </c>
      <c r="AV134" s="13" t="s">
        <v>83</v>
      </c>
      <c r="AW134" s="13" t="s">
        <v>33</v>
      </c>
      <c r="AX134" s="13" t="s">
        <v>73</v>
      </c>
      <c r="AY134" s="206" t="s">
        <v>125</v>
      </c>
    </row>
    <row r="135" spans="1:65" s="15" customFormat="1" ht="10" x14ac:dyDescent="0.2">
      <c r="B135" s="221"/>
      <c r="C135" s="222"/>
      <c r="D135" s="188" t="s">
        <v>151</v>
      </c>
      <c r="E135" s="223" t="s">
        <v>19</v>
      </c>
      <c r="F135" s="224" t="s">
        <v>193</v>
      </c>
      <c r="G135" s="222"/>
      <c r="H135" s="225">
        <v>3.1080000000000001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151</v>
      </c>
      <c r="AU135" s="231" t="s">
        <v>83</v>
      </c>
      <c r="AV135" s="15" t="s">
        <v>155</v>
      </c>
      <c r="AW135" s="15" t="s">
        <v>33</v>
      </c>
      <c r="AX135" s="15" t="s">
        <v>81</v>
      </c>
      <c r="AY135" s="231" t="s">
        <v>125</v>
      </c>
    </row>
    <row r="136" spans="1:65" s="13" customFormat="1" ht="10" x14ac:dyDescent="0.2">
      <c r="B136" s="196"/>
      <c r="C136" s="197"/>
      <c r="D136" s="188" t="s">
        <v>151</v>
      </c>
      <c r="E136" s="197"/>
      <c r="F136" s="199" t="s">
        <v>367</v>
      </c>
      <c r="G136" s="197"/>
      <c r="H136" s="200">
        <v>5.5940000000000003</v>
      </c>
      <c r="I136" s="201"/>
      <c r="J136" s="197"/>
      <c r="K136" s="197"/>
      <c r="L136" s="202"/>
      <c r="M136" s="203"/>
      <c r="N136" s="204"/>
      <c r="O136" s="204"/>
      <c r="P136" s="204"/>
      <c r="Q136" s="204"/>
      <c r="R136" s="204"/>
      <c r="S136" s="204"/>
      <c r="T136" s="205"/>
      <c r="AT136" s="206" t="s">
        <v>151</v>
      </c>
      <c r="AU136" s="206" t="s">
        <v>83</v>
      </c>
      <c r="AV136" s="13" t="s">
        <v>83</v>
      </c>
      <c r="AW136" s="13" t="s">
        <v>4</v>
      </c>
      <c r="AX136" s="13" t="s">
        <v>81</v>
      </c>
      <c r="AY136" s="206" t="s">
        <v>125</v>
      </c>
    </row>
    <row r="137" spans="1:65" s="12" customFormat="1" ht="22.75" customHeight="1" x14ac:dyDescent="0.25">
      <c r="B137" s="159"/>
      <c r="C137" s="160"/>
      <c r="D137" s="161" t="s">
        <v>72</v>
      </c>
      <c r="E137" s="173" t="s">
        <v>83</v>
      </c>
      <c r="F137" s="173" t="s">
        <v>368</v>
      </c>
      <c r="G137" s="160"/>
      <c r="H137" s="160"/>
      <c r="I137" s="163"/>
      <c r="J137" s="174">
        <f>BK137</f>
        <v>0</v>
      </c>
      <c r="K137" s="160"/>
      <c r="L137" s="165"/>
      <c r="M137" s="166"/>
      <c r="N137" s="167"/>
      <c r="O137" s="167"/>
      <c r="P137" s="168">
        <f>SUM(P138:P152)</f>
        <v>0</v>
      </c>
      <c r="Q137" s="167"/>
      <c r="R137" s="168">
        <f>SUM(R138:R152)</f>
        <v>7.1515701599999995</v>
      </c>
      <c r="S137" s="167"/>
      <c r="T137" s="169">
        <f>SUM(T138:T152)</f>
        <v>0</v>
      </c>
      <c r="AR137" s="170" t="s">
        <v>81</v>
      </c>
      <c r="AT137" s="171" t="s">
        <v>72</v>
      </c>
      <c r="AU137" s="171" t="s">
        <v>81</v>
      </c>
      <c r="AY137" s="170" t="s">
        <v>125</v>
      </c>
      <c r="BK137" s="172">
        <f>SUM(BK138:BK152)</f>
        <v>0</v>
      </c>
    </row>
    <row r="138" spans="1:65" s="2" customFormat="1" ht="16.5" customHeight="1" x14ac:dyDescent="0.2">
      <c r="A138" s="36"/>
      <c r="B138" s="37"/>
      <c r="C138" s="175" t="s">
        <v>155</v>
      </c>
      <c r="D138" s="175" t="s">
        <v>128</v>
      </c>
      <c r="E138" s="176" t="s">
        <v>369</v>
      </c>
      <c r="F138" s="177" t="s">
        <v>370</v>
      </c>
      <c r="G138" s="178" t="s">
        <v>196</v>
      </c>
      <c r="H138" s="179">
        <v>3.1080000000000001</v>
      </c>
      <c r="I138" s="180"/>
      <c r="J138" s="181">
        <f>ROUND(I138*H138,2)</f>
        <v>0</v>
      </c>
      <c r="K138" s="177" t="s">
        <v>131</v>
      </c>
      <c r="L138" s="41"/>
      <c r="M138" s="182" t="s">
        <v>19</v>
      </c>
      <c r="N138" s="183" t="s">
        <v>44</v>
      </c>
      <c r="O138" s="66"/>
      <c r="P138" s="184">
        <f>O138*H138</f>
        <v>0</v>
      </c>
      <c r="Q138" s="184">
        <v>2.3010199999999998</v>
      </c>
      <c r="R138" s="184">
        <f>Q138*H138</f>
        <v>7.1515701599999995</v>
      </c>
      <c r="S138" s="184">
        <v>0</v>
      </c>
      <c r="T138" s="18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6" t="s">
        <v>155</v>
      </c>
      <c r="AT138" s="186" t="s">
        <v>128</v>
      </c>
      <c r="AU138" s="186" t="s">
        <v>83</v>
      </c>
      <c r="AY138" s="19" t="s">
        <v>125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9" t="s">
        <v>81</v>
      </c>
      <c r="BK138" s="187">
        <f>ROUND(I138*H138,2)</f>
        <v>0</v>
      </c>
      <c r="BL138" s="19" t="s">
        <v>155</v>
      </c>
      <c r="BM138" s="186" t="s">
        <v>371</v>
      </c>
    </row>
    <row r="139" spans="1:65" s="2" customFormat="1" ht="18" x14ac:dyDescent="0.2">
      <c r="A139" s="36"/>
      <c r="B139" s="37"/>
      <c r="C139" s="38"/>
      <c r="D139" s="188" t="s">
        <v>134</v>
      </c>
      <c r="E139" s="38"/>
      <c r="F139" s="189" t="s">
        <v>372</v>
      </c>
      <c r="G139" s="38"/>
      <c r="H139" s="38"/>
      <c r="I139" s="190"/>
      <c r="J139" s="38"/>
      <c r="K139" s="38"/>
      <c r="L139" s="41"/>
      <c r="M139" s="191"/>
      <c r="N139" s="192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134</v>
      </c>
      <c r="AU139" s="19" t="s">
        <v>83</v>
      </c>
    </row>
    <row r="140" spans="1:65" s="2" customFormat="1" ht="10" x14ac:dyDescent="0.2">
      <c r="A140" s="36"/>
      <c r="B140" s="37"/>
      <c r="C140" s="38"/>
      <c r="D140" s="193" t="s">
        <v>135</v>
      </c>
      <c r="E140" s="38"/>
      <c r="F140" s="194" t="s">
        <v>373</v>
      </c>
      <c r="G140" s="38"/>
      <c r="H140" s="38"/>
      <c r="I140" s="190"/>
      <c r="J140" s="38"/>
      <c r="K140" s="38"/>
      <c r="L140" s="41"/>
      <c r="M140" s="191"/>
      <c r="N140" s="192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135</v>
      </c>
      <c r="AU140" s="19" t="s">
        <v>83</v>
      </c>
    </row>
    <row r="141" spans="1:65" s="14" customFormat="1" ht="10" x14ac:dyDescent="0.2">
      <c r="B141" s="211"/>
      <c r="C141" s="212"/>
      <c r="D141" s="188" t="s">
        <v>151</v>
      </c>
      <c r="E141" s="213" t="s">
        <v>19</v>
      </c>
      <c r="F141" s="214" t="s">
        <v>177</v>
      </c>
      <c r="G141" s="212"/>
      <c r="H141" s="213" t="s">
        <v>19</v>
      </c>
      <c r="I141" s="215"/>
      <c r="J141" s="212"/>
      <c r="K141" s="212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151</v>
      </c>
      <c r="AU141" s="220" t="s">
        <v>83</v>
      </c>
      <c r="AV141" s="14" t="s">
        <v>81</v>
      </c>
      <c r="AW141" s="14" t="s">
        <v>33</v>
      </c>
      <c r="AX141" s="14" t="s">
        <v>73</v>
      </c>
      <c r="AY141" s="220" t="s">
        <v>125</v>
      </c>
    </row>
    <row r="142" spans="1:65" s="14" customFormat="1" ht="10" x14ac:dyDescent="0.2">
      <c r="B142" s="211"/>
      <c r="C142" s="212"/>
      <c r="D142" s="188" t="s">
        <v>151</v>
      </c>
      <c r="E142" s="213" t="s">
        <v>19</v>
      </c>
      <c r="F142" s="214" t="s">
        <v>353</v>
      </c>
      <c r="G142" s="212"/>
      <c r="H142" s="213" t="s">
        <v>19</v>
      </c>
      <c r="I142" s="215"/>
      <c r="J142" s="212"/>
      <c r="K142" s="212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151</v>
      </c>
      <c r="AU142" s="220" t="s">
        <v>83</v>
      </c>
      <c r="AV142" s="14" t="s">
        <v>81</v>
      </c>
      <c r="AW142" s="14" t="s">
        <v>33</v>
      </c>
      <c r="AX142" s="14" t="s">
        <v>73</v>
      </c>
      <c r="AY142" s="220" t="s">
        <v>125</v>
      </c>
    </row>
    <row r="143" spans="1:65" s="13" customFormat="1" ht="10" x14ac:dyDescent="0.2">
      <c r="B143" s="196"/>
      <c r="C143" s="197"/>
      <c r="D143" s="188" t="s">
        <v>151</v>
      </c>
      <c r="E143" s="198" t="s">
        <v>19</v>
      </c>
      <c r="F143" s="199" t="s">
        <v>361</v>
      </c>
      <c r="G143" s="197"/>
      <c r="H143" s="200">
        <v>1.2430000000000001</v>
      </c>
      <c r="I143" s="201"/>
      <c r="J143" s="197"/>
      <c r="K143" s="197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151</v>
      </c>
      <c r="AU143" s="206" t="s">
        <v>83</v>
      </c>
      <c r="AV143" s="13" t="s">
        <v>83</v>
      </c>
      <c r="AW143" s="13" t="s">
        <v>33</v>
      </c>
      <c r="AX143" s="13" t="s">
        <v>73</v>
      </c>
      <c r="AY143" s="206" t="s">
        <v>125</v>
      </c>
    </row>
    <row r="144" spans="1:65" s="13" customFormat="1" ht="10" x14ac:dyDescent="0.2">
      <c r="B144" s="196"/>
      <c r="C144" s="197"/>
      <c r="D144" s="188" t="s">
        <v>151</v>
      </c>
      <c r="E144" s="198" t="s">
        <v>19</v>
      </c>
      <c r="F144" s="199" t="s">
        <v>362</v>
      </c>
      <c r="G144" s="197"/>
      <c r="H144" s="200">
        <v>0.22600000000000001</v>
      </c>
      <c r="I144" s="201"/>
      <c r="J144" s="197"/>
      <c r="K144" s="197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151</v>
      </c>
      <c r="AU144" s="206" t="s">
        <v>83</v>
      </c>
      <c r="AV144" s="13" t="s">
        <v>83</v>
      </c>
      <c r="AW144" s="13" t="s">
        <v>33</v>
      </c>
      <c r="AX144" s="13" t="s">
        <v>73</v>
      </c>
      <c r="AY144" s="206" t="s">
        <v>125</v>
      </c>
    </row>
    <row r="145" spans="1:65" s="13" customFormat="1" ht="10" x14ac:dyDescent="0.2">
      <c r="B145" s="196"/>
      <c r="C145" s="197"/>
      <c r="D145" s="188" t="s">
        <v>151</v>
      </c>
      <c r="E145" s="198" t="s">
        <v>19</v>
      </c>
      <c r="F145" s="199" t="s">
        <v>201</v>
      </c>
      <c r="G145" s="197"/>
      <c r="H145" s="200">
        <v>0.113</v>
      </c>
      <c r="I145" s="201"/>
      <c r="J145" s="197"/>
      <c r="K145" s="197"/>
      <c r="L145" s="202"/>
      <c r="M145" s="203"/>
      <c r="N145" s="204"/>
      <c r="O145" s="204"/>
      <c r="P145" s="204"/>
      <c r="Q145" s="204"/>
      <c r="R145" s="204"/>
      <c r="S145" s="204"/>
      <c r="T145" s="205"/>
      <c r="AT145" s="206" t="s">
        <v>151</v>
      </c>
      <c r="AU145" s="206" t="s">
        <v>83</v>
      </c>
      <c r="AV145" s="13" t="s">
        <v>83</v>
      </c>
      <c r="AW145" s="13" t="s">
        <v>33</v>
      </c>
      <c r="AX145" s="13" t="s">
        <v>73</v>
      </c>
      <c r="AY145" s="206" t="s">
        <v>125</v>
      </c>
    </row>
    <row r="146" spans="1:65" s="14" customFormat="1" ht="10" x14ac:dyDescent="0.2">
      <c r="B146" s="211"/>
      <c r="C146" s="212"/>
      <c r="D146" s="188" t="s">
        <v>151</v>
      </c>
      <c r="E146" s="213" t="s">
        <v>19</v>
      </c>
      <c r="F146" s="214" t="s">
        <v>355</v>
      </c>
      <c r="G146" s="212"/>
      <c r="H146" s="213" t="s">
        <v>19</v>
      </c>
      <c r="I146" s="215"/>
      <c r="J146" s="212"/>
      <c r="K146" s="212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151</v>
      </c>
      <c r="AU146" s="220" t="s">
        <v>83</v>
      </c>
      <c r="AV146" s="14" t="s">
        <v>81</v>
      </c>
      <c r="AW146" s="14" t="s">
        <v>33</v>
      </c>
      <c r="AX146" s="14" t="s">
        <v>73</v>
      </c>
      <c r="AY146" s="220" t="s">
        <v>125</v>
      </c>
    </row>
    <row r="147" spans="1:65" s="13" customFormat="1" ht="10" x14ac:dyDescent="0.2">
      <c r="B147" s="196"/>
      <c r="C147" s="197"/>
      <c r="D147" s="188" t="s">
        <v>151</v>
      </c>
      <c r="E147" s="198" t="s">
        <v>19</v>
      </c>
      <c r="F147" s="199" t="s">
        <v>363</v>
      </c>
      <c r="G147" s="197"/>
      <c r="H147" s="200">
        <v>0.22600000000000001</v>
      </c>
      <c r="I147" s="201"/>
      <c r="J147" s="197"/>
      <c r="K147" s="197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 t="s">
        <v>151</v>
      </c>
      <c r="AU147" s="206" t="s">
        <v>83</v>
      </c>
      <c r="AV147" s="13" t="s">
        <v>83</v>
      </c>
      <c r="AW147" s="13" t="s">
        <v>33</v>
      </c>
      <c r="AX147" s="13" t="s">
        <v>73</v>
      </c>
      <c r="AY147" s="206" t="s">
        <v>125</v>
      </c>
    </row>
    <row r="148" spans="1:65" s="14" customFormat="1" ht="10" x14ac:dyDescent="0.2">
      <c r="B148" s="211"/>
      <c r="C148" s="212"/>
      <c r="D148" s="188" t="s">
        <v>151</v>
      </c>
      <c r="E148" s="213" t="s">
        <v>19</v>
      </c>
      <c r="F148" s="214" t="s">
        <v>357</v>
      </c>
      <c r="G148" s="212"/>
      <c r="H148" s="213" t="s">
        <v>19</v>
      </c>
      <c r="I148" s="215"/>
      <c r="J148" s="212"/>
      <c r="K148" s="212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151</v>
      </c>
      <c r="AU148" s="220" t="s">
        <v>83</v>
      </c>
      <c r="AV148" s="14" t="s">
        <v>81</v>
      </c>
      <c r="AW148" s="14" t="s">
        <v>33</v>
      </c>
      <c r="AX148" s="14" t="s">
        <v>73</v>
      </c>
      <c r="AY148" s="220" t="s">
        <v>125</v>
      </c>
    </row>
    <row r="149" spans="1:65" s="13" customFormat="1" ht="10" x14ac:dyDescent="0.2">
      <c r="B149" s="196"/>
      <c r="C149" s="197"/>
      <c r="D149" s="188" t="s">
        <v>151</v>
      </c>
      <c r="E149" s="198" t="s">
        <v>19</v>
      </c>
      <c r="F149" s="199" t="s">
        <v>364</v>
      </c>
      <c r="G149" s="197"/>
      <c r="H149" s="200">
        <v>1.0740000000000001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151</v>
      </c>
      <c r="AU149" s="206" t="s">
        <v>83</v>
      </c>
      <c r="AV149" s="13" t="s">
        <v>83</v>
      </c>
      <c r="AW149" s="13" t="s">
        <v>33</v>
      </c>
      <c r="AX149" s="13" t="s">
        <v>73</v>
      </c>
      <c r="AY149" s="206" t="s">
        <v>125</v>
      </c>
    </row>
    <row r="150" spans="1:65" s="13" customFormat="1" ht="10" x14ac:dyDescent="0.2">
      <c r="B150" s="196"/>
      <c r="C150" s="197"/>
      <c r="D150" s="188" t="s">
        <v>151</v>
      </c>
      <c r="E150" s="198" t="s">
        <v>19</v>
      </c>
      <c r="F150" s="199" t="s">
        <v>365</v>
      </c>
      <c r="G150" s="197"/>
      <c r="H150" s="200">
        <v>0.113</v>
      </c>
      <c r="I150" s="201"/>
      <c r="J150" s="197"/>
      <c r="K150" s="197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151</v>
      </c>
      <c r="AU150" s="206" t="s">
        <v>83</v>
      </c>
      <c r="AV150" s="13" t="s">
        <v>83</v>
      </c>
      <c r="AW150" s="13" t="s">
        <v>33</v>
      </c>
      <c r="AX150" s="13" t="s">
        <v>73</v>
      </c>
      <c r="AY150" s="206" t="s">
        <v>125</v>
      </c>
    </row>
    <row r="151" spans="1:65" s="13" customFormat="1" ht="10" x14ac:dyDescent="0.2">
      <c r="B151" s="196"/>
      <c r="C151" s="197"/>
      <c r="D151" s="188" t="s">
        <v>151</v>
      </c>
      <c r="E151" s="198" t="s">
        <v>19</v>
      </c>
      <c r="F151" s="199" t="s">
        <v>201</v>
      </c>
      <c r="G151" s="197"/>
      <c r="H151" s="200">
        <v>0.113</v>
      </c>
      <c r="I151" s="201"/>
      <c r="J151" s="197"/>
      <c r="K151" s="197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151</v>
      </c>
      <c r="AU151" s="206" t="s">
        <v>83</v>
      </c>
      <c r="AV151" s="13" t="s">
        <v>83</v>
      </c>
      <c r="AW151" s="13" t="s">
        <v>33</v>
      </c>
      <c r="AX151" s="13" t="s">
        <v>73</v>
      </c>
      <c r="AY151" s="206" t="s">
        <v>125</v>
      </c>
    </row>
    <row r="152" spans="1:65" s="15" customFormat="1" ht="10" x14ac:dyDescent="0.2">
      <c r="B152" s="221"/>
      <c r="C152" s="222"/>
      <c r="D152" s="188" t="s">
        <v>151</v>
      </c>
      <c r="E152" s="223" t="s">
        <v>19</v>
      </c>
      <c r="F152" s="224" t="s">
        <v>193</v>
      </c>
      <c r="G152" s="222"/>
      <c r="H152" s="225">
        <v>3.1080000000000001</v>
      </c>
      <c r="I152" s="226"/>
      <c r="J152" s="222"/>
      <c r="K152" s="222"/>
      <c r="L152" s="227"/>
      <c r="M152" s="228"/>
      <c r="N152" s="229"/>
      <c r="O152" s="229"/>
      <c r="P152" s="229"/>
      <c r="Q152" s="229"/>
      <c r="R152" s="229"/>
      <c r="S152" s="229"/>
      <c r="T152" s="230"/>
      <c r="AT152" s="231" t="s">
        <v>151</v>
      </c>
      <c r="AU152" s="231" t="s">
        <v>83</v>
      </c>
      <c r="AV152" s="15" t="s">
        <v>155</v>
      </c>
      <c r="AW152" s="15" t="s">
        <v>33</v>
      </c>
      <c r="AX152" s="15" t="s">
        <v>81</v>
      </c>
      <c r="AY152" s="231" t="s">
        <v>125</v>
      </c>
    </row>
    <row r="153" spans="1:65" s="12" customFormat="1" ht="22.75" customHeight="1" x14ac:dyDescent="0.25">
      <c r="B153" s="159"/>
      <c r="C153" s="160"/>
      <c r="D153" s="161" t="s">
        <v>72</v>
      </c>
      <c r="E153" s="173" t="s">
        <v>145</v>
      </c>
      <c r="F153" s="173" t="s">
        <v>216</v>
      </c>
      <c r="G153" s="160"/>
      <c r="H153" s="160"/>
      <c r="I153" s="163"/>
      <c r="J153" s="174">
        <f>BK153</f>
        <v>0</v>
      </c>
      <c r="K153" s="160"/>
      <c r="L153" s="165"/>
      <c r="M153" s="166"/>
      <c r="N153" s="167"/>
      <c r="O153" s="167"/>
      <c r="P153" s="168">
        <f>SUM(P154:P212)</f>
        <v>0</v>
      </c>
      <c r="Q153" s="167"/>
      <c r="R153" s="168">
        <f>SUM(R154:R212)</f>
        <v>26.968435299999999</v>
      </c>
      <c r="S153" s="167"/>
      <c r="T153" s="169">
        <f>SUM(T154:T212)</f>
        <v>0</v>
      </c>
      <c r="AR153" s="170" t="s">
        <v>81</v>
      </c>
      <c r="AT153" s="171" t="s">
        <v>72</v>
      </c>
      <c r="AU153" s="171" t="s">
        <v>81</v>
      </c>
      <c r="AY153" s="170" t="s">
        <v>125</v>
      </c>
      <c r="BK153" s="172">
        <f>SUM(BK154:BK212)</f>
        <v>0</v>
      </c>
    </row>
    <row r="154" spans="1:65" s="2" customFormat="1" ht="24.15" customHeight="1" x14ac:dyDescent="0.2">
      <c r="A154" s="36"/>
      <c r="B154" s="37"/>
      <c r="C154" s="175" t="s">
        <v>124</v>
      </c>
      <c r="D154" s="175" t="s">
        <v>128</v>
      </c>
      <c r="E154" s="176" t="s">
        <v>217</v>
      </c>
      <c r="F154" s="177" t="s">
        <v>218</v>
      </c>
      <c r="G154" s="178" t="s">
        <v>219</v>
      </c>
      <c r="H154" s="179">
        <v>10</v>
      </c>
      <c r="I154" s="180"/>
      <c r="J154" s="181">
        <f>ROUND(I154*H154,2)</f>
        <v>0</v>
      </c>
      <c r="K154" s="177" t="s">
        <v>131</v>
      </c>
      <c r="L154" s="41"/>
      <c r="M154" s="182" t="s">
        <v>19</v>
      </c>
      <c r="N154" s="183" t="s">
        <v>44</v>
      </c>
      <c r="O154" s="66"/>
      <c r="P154" s="184">
        <f>O154*H154</f>
        <v>0</v>
      </c>
      <c r="Q154" s="184">
        <v>0.17488999999999999</v>
      </c>
      <c r="R154" s="184">
        <f>Q154*H154</f>
        <v>1.7488999999999999</v>
      </c>
      <c r="S154" s="184">
        <v>0</v>
      </c>
      <c r="T154" s="18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6" t="s">
        <v>155</v>
      </c>
      <c r="AT154" s="186" t="s">
        <v>128</v>
      </c>
      <c r="AU154" s="186" t="s">
        <v>83</v>
      </c>
      <c r="AY154" s="19" t="s">
        <v>125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9" t="s">
        <v>81</v>
      </c>
      <c r="BK154" s="187">
        <f>ROUND(I154*H154,2)</f>
        <v>0</v>
      </c>
      <c r="BL154" s="19" t="s">
        <v>155</v>
      </c>
      <c r="BM154" s="186" t="s">
        <v>374</v>
      </c>
    </row>
    <row r="155" spans="1:65" s="2" customFormat="1" ht="27" x14ac:dyDescent="0.2">
      <c r="A155" s="36"/>
      <c r="B155" s="37"/>
      <c r="C155" s="38"/>
      <c r="D155" s="188" t="s">
        <v>134</v>
      </c>
      <c r="E155" s="38"/>
      <c r="F155" s="189" t="s">
        <v>221</v>
      </c>
      <c r="G155" s="38"/>
      <c r="H155" s="38"/>
      <c r="I155" s="190"/>
      <c r="J155" s="38"/>
      <c r="K155" s="38"/>
      <c r="L155" s="41"/>
      <c r="M155" s="191"/>
      <c r="N155" s="192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134</v>
      </c>
      <c r="AU155" s="19" t="s">
        <v>83</v>
      </c>
    </row>
    <row r="156" spans="1:65" s="2" customFormat="1" ht="10" x14ac:dyDescent="0.2">
      <c r="A156" s="36"/>
      <c r="B156" s="37"/>
      <c r="C156" s="38"/>
      <c r="D156" s="193" t="s">
        <v>135</v>
      </c>
      <c r="E156" s="38"/>
      <c r="F156" s="194" t="s">
        <v>222</v>
      </c>
      <c r="G156" s="38"/>
      <c r="H156" s="38"/>
      <c r="I156" s="190"/>
      <c r="J156" s="38"/>
      <c r="K156" s="38"/>
      <c r="L156" s="41"/>
      <c r="M156" s="191"/>
      <c r="N156" s="192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135</v>
      </c>
      <c r="AU156" s="19" t="s">
        <v>83</v>
      </c>
    </row>
    <row r="157" spans="1:65" s="14" customFormat="1" ht="10" x14ac:dyDescent="0.2">
      <c r="B157" s="211"/>
      <c r="C157" s="212"/>
      <c r="D157" s="188" t="s">
        <v>151</v>
      </c>
      <c r="E157" s="213" t="s">
        <v>19</v>
      </c>
      <c r="F157" s="214" t="s">
        <v>177</v>
      </c>
      <c r="G157" s="212"/>
      <c r="H157" s="213" t="s">
        <v>19</v>
      </c>
      <c r="I157" s="215"/>
      <c r="J157" s="212"/>
      <c r="K157" s="212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151</v>
      </c>
      <c r="AU157" s="220" t="s">
        <v>83</v>
      </c>
      <c r="AV157" s="14" t="s">
        <v>81</v>
      </c>
      <c r="AW157" s="14" t="s">
        <v>33</v>
      </c>
      <c r="AX157" s="14" t="s">
        <v>73</v>
      </c>
      <c r="AY157" s="220" t="s">
        <v>125</v>
      </c>
    </row>
    <row r="158" spans="1:65" s="14" customFormat="1" ht="10" x14ac:dyDescent="0.2">
      <c r="B158" s="211"/>
      <c r="C158" s="212"/>
      <c r="D158" s="188" t="s">
        <v>151</v>
      </c>
      <c r="E158" s="213" t="s">
        <v>19</v>
      </c>
      <c r="F158" s="214" t="s">
        <v>353</v>
      </c>
      <c r="G158" s="212"/>
      <c r="H158" s="213" t="s">
        <v>19</v>
      </c>
      <c r="I158" s="215"/>
      <c r="J158" s="212"/>
      <c r="K158" s="212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151</v>
      </c>
      <c r="AU158" s="220" t="s">
        <v>83</v>
      </c>
      <c r="AV158" s="14" t="s">
        <v>81</v>
      </c>
      <c r="AW158" s="14" t="s">
        <v>33</v>
      </c>
      <c r="AX158" s="14" t="s">
        <v>73</v>
      </c>
      <c r="AY158" s="220" t="s">
        <v>125</v>
      </c>
    </row>
    <row r="159" spans="1:65" s="13" customFormat="1" ht="10" x14ac:dyDescent="0.2">
      <c r="B159" s="196"/>
      <c r="C159" s="197"/>
      <c r="D159" s="188" t="s">
        <v>151</v>
      </c>
      <c r="E159" s="198" t="s">
        <v>19</v>
      </c>
      <c r="F159" s="199" t="s">
        <v>223</v>
      </c>
      <c r="G159" s="197"/>
      <c r="H159" s="200">
        <v>4</v>
      </c>
      <c r="I159" s="201"/>
      <c r="J159" s="197"/>
      <c r="K159" s="197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151</v>
      </c>
      <c r="AU159" s="206" t="s">
        <v>83</v>
      </c>
      <c r="AV159" s="13" t="s">
        <v>83</v>
      </c>
      <c r="AW159" s="13" t="s">
        <v>33</v>
      </c>
      <c r="AX159" s="13" t="s">
        <v>73</v>
      </c>
      <c r="AY159" s="206" t="s">
        <v>125</v>
      </c>
    </row>
    <row r="160" spans="1:65" s="13" customFormat="1" ht="10" x14ac:dyDescent="0.2">
      <c r="B160" s="196"/>
      <c r="C160" s="197"/>
      <c r="D160" s="188" t="s">
        <v>151</v>
      </c>
      <c r="E160" s="198" t="s">
        <v>19</v>
      </c>
      <c r="F160" s="199" t="s">
        <v>224</v>
      </c>
      <c r="G160" s="197"/>
      <c r="H160" s="200">
        <v>2</v>
      </c>
      <c r="I160" s="201"/>
      <c r="J160" s="197"/>
      <c r="K160" s="197"/>
      <c r="L160" s="202"/>
      <c r="M160" s="203"/>
      <c r="N160" s="204"/>
      <c r="O160" s="204"/>
      <c r="P160" s="204"/>
      <c r="Q160" s="204"/>
      <c r="R160" s="204"/>
      <c r="S160" s="204"/>
      <c r="T160" s="205"/>
      <c r="AT160" s="206" t="s">
        <v>151</v>
      </c>
      <c r="AU160" s="206" t="s">
        <v>83</v>
      </c>
      <c r="AV160" s="13" t="s">
        <v>83</v>
      </c>
      <c r="AW160" s="13" t="s">
        <v>33</v>
      </c>
      <c r="AX160" s="13" t="s">
        <v>73</v>
      </c>
      <c r="AY160" s="206" t="s">
        <v>125</v>
      </c>
    </row>
    <row r="161" spans="1:65" s="14" customFormat="1" ht="10" x14ac:dyDescent="0.2">
      <c r="B161" s="211"/>
      <c r="C161" s="212"/>
      <c r="D161" s="188" t="s">
        <v>151</v>
      </c>
      <c r="E161" s="213" t="s">
        <v>19</v>
      </c>
      <c r="F161" s="214" t="s">
        <v>357</v>
      </c>
      <c r="G161" s="212"/>
      <c r="H161" s="213" t="s">
        <v>19</v>
      </c>
      <c r="I161" s="215"/>
      <c r="J161" s="212"/>
      <c r="K161" s="212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151</v>
      </c>
      <c r="AU161" s="220" t="s">
        <v>83</v>
      </c>
      <c r="AV161" s="14" t="s">
        <v>81</v>
      </c>
      <c r="AW161" s="14" t="s">
        <v>33</v>
      </c>
      <c r="AX161" s="14" t="s">
        <v>73</v>
      </c>
      <c r="AY161" s="220" t="s">
        <v>125</v>
      </c>
    </row>
    <row r="162" spans="1:65" s="13" customFormat="1" ht="10" x14ac:dyDescent="0.2">
      <c r="B162" s="196"/>
      <c r="C162" s="197"/>
      <c r="D162" s="188" t="s">
        <v>151</v>
      </c>
      <c r="E162" s="198" t="s">
        <v>19</v>
      </c>
      <c r="F162" s="199" t="s">
        <v>226</v>
      </c>
      <c r="G162" s="197"/>
      <c r="H162" s="200">
        <v>2</v>
      </c>
      <c r="I162" s="201"/>
      <c r="J162" s="197"/>
      <c r="K162" s="197"/>
      <c r="L162" s="202"/>
      <c r="M162" s="203"/>
      <c r="N162" s="204"/>
      <c r="O162" s="204"/>
      <c r="P162" s="204"/>
      <c r="Q162" s="204"/>
      <c r="R162" s="204"/>
      <c r="S162" s="204"/>
      <c r="T162" s="205"/>
      <c r="AT162" s="206" t="s">
        <v>151</v>
      </c>
      <c r="AU162" s="206" t="s">
        <v>83</v>
      </c>
      <c r="AV162" s="13" t="s">
        <v>83</v>
      </c>
      <c r="AW162" s="13" t="s">
        <v>33</v>
      </c>
      <c r="AX162" s="13" t="s">
        <v>73</v>
      </c>
      <c r="AY162" s="206" t="s">
        <v>125</v>
      </c>
    </row>
    <row r="163" spans="1:65" s="13" customFormat="1" ht="10" x14ac:dyDescent="0.2">
      <c r="B163" s="196"/>
      <c r="C163" s="197"/>
      <c r="D163" s="188" t="s">
        <v>151</v>
      </c>
      <c r="E163" s="198" t="s">
        <v>19</v>
      </c>
      <c r="F163" s="199" t="s">
        <v>224</v>
      </c>
      <c r="G163" s="197"/>
      <c r="H163" s="200">
        <v>2</v>
      </c>
      <c r="I163" s="201"/>
      <c r="J163" s="197"/>
      <c r="K163" s="197"/>
      <c r="L163" s="202"/>
      <c r="M163" s="203"/>
      <c r="N163" s="204"/>
      <c r="O163" s="204"/>
      <c r="P163" s="204"/>
      <c r="Q163" s="204"/>
      <c r="R163" s="204"/>
      <c r="S163" s="204"/>
      <c r="T163" s="205"/>
      <c r="AT163" s="206" t="s">
        <v>151</v>
      </c>
      <c r="AU163" s="206" t="s">
        <v>83</v>
      </c>
      <c r="AV163" s="13" t="s">
        <v>83</v>
      </c>
      <c r="AW163" s="13" t="s">
        <v>33</v>
      </c>
      <c r="AX163" s="13" t="s">
        <v>73</v>
      </c>
      <c r="AY163" s="206" t="s">
        <v>125</v>
      </c>
    </row>
    <row r="164" spans="1:65" s="15" customFormat="1" ht="10" x14ac:dyDescent="0.2">
      <c r="B164" s="221"/>
      <c r="C164" s="222"/>
      <c r="D164" s="188" t="s">
        <v>151</v>
      </c>
      <c r="E164" s="223" t="s">
        <v>19</v>
      </c>
      <c r="F164" s="224" t="s">
        <v>193</v>
      </c>
      <c r="G164" s="222"/>
      <c r="H164" s="225">
        <v>10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151</v>
      </c>
      <c r="AU164" s="231" t="s">
        <v>83</v>
      </c>
      <c r="AV164" s="15" t="s">
        <v>155</v>
      </c>
      <c r="AW164" s="15" t="s">
        <v>33</v>
      </c>
      <c r="AX164" s="15" t="s">
        <v>81</v>
      </c>
      <c r="AY164" s="231" t="s">
        <v>125</v>
      </c>
    </row>
    <row r="165" spans="1:65" s="2" customFormat="1" ht="16.5" customHeight="1" x14ac:dyDescent="0.2">
      <c r="A165" s="36"/>
      <c r="B165" s="37"/>
      <c r="C165" s="232" t="s">
        <v>233</v>
      </c>
      <c r="D165" s="232" t="s">
        <v>228</v>
      </c>
      <c r="E165" s="233" t="s">
        <v>229</v>
      </c>
      <c r="F165" s="234" t="s">
        <v>230</v>
      </c>
      <c r="G165" s="235" t="s">
        <v>219</v>
      </c>
      <c r="H165" s="236">
        <v>10</v>
      </c>
      <c r="I165" s="237"/>
      <c r="J165" s="238">
        <f>ROUND(I165*H165,2)</f>
        <v>0</v>
      </c>
      <c r="K165" s="234" t="s">
        <v>131</v>
      </c>
      <c r="L165" s="239"/>
      <c r="M165" s="240" t="s">
        <v>19</v>
      </c>
      <c r="N165" s="241" t="s">
        <v>44</v>
      </c>
      <c r="O165" s="66"/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5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6" t="s">
        <v>231</v>
      </c>
      <c r="AT165" s="186" t="s">
        <v>228</v>
      </c>
      <c r="AU165" s="186" t="s">
        <v>83</v>
      </c>
      <c r="AY165" s="19" t="s">
        <v>125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9" t="s">
        <v>81</v>
      </c>
      <c r="BK165" s="187">
        <f>ROUND(I165*H165,2)</f>
        <v>0</v>
      </c>
      <c r="BL165" s="19" t="s">
        <v>155</v>
      </c>
      <c r="BM165" s="186" t="s">
        <v>375</v>
      </c>
    </row>
    <row r="166" spans="1:65" s="2" customFormat="1" ht="10" x14ac:dyDescent="0.2">
      <c r="A166" s="36"/>
      <c r="B166" s="37"/>
      <c r="C166" s="38"/>
      <c r="D166" s="188" t="s">
        <v>134</v>
      </c>
      <c r="E166" s="38"/>
      <c r="F166" s="189" t="s">
        <v>230</v>
      </c>
      <c r="G166" s="38"/>
      <c r="H166" s="38"/>
      <c r="I166" s="190"/>
      <c r="J166" s="38"/>
      <c r="K166" s="38"/>
      <c r="L166" s="41"/>
      <c r="M166" s="191"/>
      <c r="N166" s="192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134</v>
      </c>
      <c r="AU166" s="19" t="s">
        <v>83</v>
      </c>
    </row>
    <row r="167" spans="1:65" s="2" customFormat="1" ht="24.15" customHeight="1" x14ac:dyDescent="0.2">
      <c r="A167" s="36"/>
      <c r="B167" s="37"/>
      <c r="C167" s="175" t="s">
        <v>243</v>
      </c>
      <c r="D167" s="175" t="s">
        <v>128</v>
      </c>
      <c r="E167" s="176" t="s">
        <v>234</v>
      </c>
      <c r="F167" s="177" t="s">
        <v>235</v>
      </c>
      <c r="G167" s="178" t="s">
        <v>219</v>
      </c>
      <c r="H167" s="179">
        <v>44</v>
      </c>
      <c r="I167" s="180"/>
      <c r="J167" s="181">
        <f>ROUND(I167*H167,2)</f>
        <v>0</v>
      </c>
      <c r="K167" s="177" t="s">
        <v>131</v>
      </c>
      <c r="L167" s="41"/>
      <c r="M167" s="182" t="s">
        <v>19</v>
      </c>
      <c r="N167" s="183" t="s">
        <v>44</v>
      </c>
      <c r="O167" s="66"/>
      <c r="P167" s="184">
        <f>O167*H167</f>
        <v>0</v>
      </c>
      <c r="Q167" s="184">
        <v>0.17488999999999999</v>
      </c>
      <c r="R167" s="184">
        <f>Q167*H167</f>
        <v>7.6951599999999996</v>
      </c>
      <c r="S167" s="184">
        <v>0</v>
      </c>
      <c r="T167" s="185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6" t="s">
        <v>155</v>
      </c>
      <c r="AT167" s="186" t="s">
        <v>128</v>
      </c>
      <c r="AU167" s="186" t="s">
        <v>83</v>
      </c>
      <c r="AY167" s="19" t="s">
        <v>125</v>
      </c>
      <c r="BE167" s="187">
        <f>IF(N167="základní",J167,0)</f>
        <v>0</v>
      </c>
      <c r="BF167" s="187">
        <f>IF(N167="snížená",J167,0)</f>
        <v>0</v>
      </c>
      <c r="BG167" s="187">
        <f>IF(N167="zákl. přenesená",J167,0)</f>
        <v>0</v>
      </c>
      <c r="BH167" s="187">
        <f>IF(N167="sníž. přenesená",J167,0)</f>
        <v>0</v>
      </c>
      <c r="BI167" s="187">
        <f>IF(N167="nulová",J167,0)</f>
        <v>0</v>
      </c>
      <c r="BJ167" s="19" t="s">
        <v>81</v>
      </c>
      <c r="BK167" s="187">
        <f>ROUND(I167*H167,2)</f>
        <v>0</v>
      </c>
      <c r="BL167" s="19" t="s">
        <v>155</v>
      </c>
      <c r="BM167" s="186" t="s">
        <v>376</v>
      </c>
    </row>
    <row r="168" spans="1:65" s="2" customFormat="1" ht="27" x14ac:dyDescent="0.2">
      <c r="A168" s="36"/>
      <c r="B168" s="37"/>
      <c r="C168" s="38"/>
      <c r="D168" s="188" t="s">
        <v>134</v>
      </c>
      <c r="E168" s="38"/>
      <c r="F168" s="189" t="s">
        <v>237</v>
      </c>
      <c r="G168" s="38"/>
      <c r="H168" s="38"/>
      <c r="I168" s="190"/>
      <c r="J168" s="38"/>
      <c r="K168" s="38"/>
      <c r="L168" s="41"/>
      <c r="M168" s="191"/>
      <c r="N168" s="192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134</v>
      </c>
      <c r="AU168" s="19" t="s">
        <v>83</v>
      </c>
    </row>
    <row r="169" spans="1:65" s="2" customFormat="1" ht="10" x14ac:dyDescent="0.2">
      <c r="A169" s="36"/>
      <c r="B169" s="37"/>
      <c r="C169" s="38"/>
      <c r="D169" s="193" t="s">
        <v>135</v>
      </c>
      <c r="E169" s="38"/>
      <c r="F169" s="194" t="s">
        <v>238</v>
      </c>
      <c r="G169" s="38"/>
      <c r="H169" s="38"/>
      <c r="I169" s="190"/>
      <c r="J169" s="38"/>
      <c r="K169" s="38"/>
      <c r="L169" s="41"/>
      <c r="M169" s="191"/>
      <c r="N169" s="192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135</v>
      </c>
      <c r="AU169" s="19" t="s">
        <v>83</v>
      </c>
    </row>
    <row r="170" spans="1:65" s="14" customFormat="1" ht="10" x14ac:dyDescent="0.2">
      <c r="B170" s="211"/>
      <c r="C170" s="212"/>
      <c r="D170" s="188" t="s">
        <v>151</v>
      </c>
      <c r="E170" s="213" t="s">
        <v>19</v>
      </c>
      <c r="F170" s="214" t="s">
        <v>177</v>
      </c>
      <c r="G170" s="212"/>
      <c r="H170" s="213" t="s">
        <v>19</v>
      </c>
      <c r="I170" s="215"/>
      <c r="J170" s="212"/>
      <c r="K170" s="212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151</v>
      </c>
      <c r="AU170" s="220" t="s">
        <v>83</v>
      </c>
      <c r="AV170" s="14" t="s">
        <v>81</v>
      </c>
      <c r="AW170" s="14" t="s">
        <v>33</v>
      </c>
      <c r="AX170" s="14" t="s">
        <v>73</v>
      </c>
      <c r="AY170" s="220" t="s">
        <v>125</v>
      </c>
    </row>
    <row r="171" spans="1:65" s="14" customFormat="1" ht="10" x14ac:dyDescent="0.2">
      <c r="B171" s="211"/>
      <c r="C171" s="212"/>
      <c r="D171" s="188" t="s">
        <v>151</v>
      </c>
      <c r="E171" s="213" t="s">
        <v>19</v>
      </c>
      <c r="F171" s="214" t="s">
        <v>353</v>
      </c>
      <c r="G171" s="212"/>
      <c r="H171" s="213" t="s">
        <v>19</v>
      </c>
      <c r="I171" s="215"/>
      <c r="J171" s="212"/>
      <c r="K171" s="212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151</v>
      </c>
      <c r="AU171" s="220" t="s">
        <v>83</v>
      </c>
      <c r="AV171" s="14" t="s">
        <v>81</v>
      </c>
      <c r="AW171" s="14" t="s">
        <v>33</v>
      </c>
      <c r="AX171" s="14" t="s">
        <v>73</v>
      </c>
      <c r="AY171" s="220" t="s">
        <v>125</v>
      </c>
    </row>
    <row r="172" spans="1:65" s="13" customFormat="1" ht="10" x14ac:dyDescent="0.2">
      <c r="B172" s="196"/>
      <c r="C172" s="197"/>
      <c r="D172" s="188" t="s">
        <v>151</v>
      </c>
      <c r="E172" s="198" t="s">
        <v>19</v>
      </c>
      <c r="F172" s="199" t="s">
        <v>248</v>
      </c>
      <c r="G172" s="197"/>
      <c r="H172" s="200">
        <v>22</v>
      </c>
      <c r="I172" s="201"/>
      <c r="J172" s="197"/>
      <c r="K172" s="197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151</v>
      </c>
      <c r="AU172" s="206" t="s">
        <v>83</v>
      </c>
      <c r="AV172" s="13" t="s">
        <v>83</v>
      </c>
      <c r="AW172" s="13" t="s">
        <v>33</v>
      </c>
      <c r="AX172" s="13" t="s">
        <v>73</v>
      </c>
      <c r="AY172" s="206" t="s">
        <v>125</v>
      </c>
    </row>
    <row r="173" spans="1:65" s="14" customFormat="1" ht="10" x14ac:dyDescent="0.2">
      <c r="B173" s="211"/>
      <c r="C173" s="212"/>
      <c r="D173" s="188" t="s">
        <v>151</v>
      </c>
      <c r="E173" s="213" t="s">
        <v>19</v>
      </c>
      <c r="F173" s="214" t="s">
        <v>355</v>
      </c>
      <c r="G173" s="212"/>
      <c r="H173" s="213" t="s">
        <v>19</v>
      </c>
      <c r="I173" s="215"/>
      <c r="J173" s="212"/>
      <c r="K173" s="212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151</v>
      </c>
      <c r="AU173" s="220" t="s">
        <v>83</v>
      </c>
      <c r="AV173" s="14" t="s">
        <v>81</v>
      </c>
      <c r="AW173" s="14" t="s">
        <v>33</v>
      </c>
      <c r="AX173" s="14" t="s">
        <v>73</v>
      </c>
      <c r="AY173" s="220" t="s">
        <v>125</v>
      </c>
    </row>
    <row r="174" spans="1:65" s="13" customFormat="1" ht="10" x14ac:dyDescent="0.2">
      <c r="B174" s="196"/>
      <c r="C174" s="197"/>
      <c r="D174" s="188" t="s">
        <v>151</v>
      </c>
      <c r="E174" s="198" t="s">
        <v>19</v>
      </c>
      <c r="F174" s="199" t="s">
        <v>145</v>
      </c>
      <c r="G174" s="197"/>
      <c r="H174" s="200">
        <v>3</v>
      </c>
      <c r="I174" s="201"/>
      <c r="J174" s="197"/>
      <c r="K174" s="197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151</v>
      </c>
      <c r="AU174" s="206" t="s">
        <v>83</v>
      </c>
      <c r="AV174" s="13" t="s">
        <v>83</v>
      </c>
      <c r="AW174" s="13" t="s">
        <v>33</v>
      </c>
      <c r="AX174" s="13" t="s">
        <v>73</v>
      </c>
      <c r="AY174" s="206" t="s">
        <v>125</v>
      </c>
    </row>
    <row r="175" spans="1:65" s="14" customFormat="1" ht="10" x14ac:dyDescent="0.2">
      <c r="B175" s="211"/>
      <c r="C175" s="212"/>
      <c r="D175" s="188" t="s">
        <v>151</v>
      </c>
      <c r="E175" s="213" t="s">
        <v>19</v>
      </c>
      <c r="F175" s="214" t="s">
        <v>357</v>
      </c>
      <c r="G175" s="212"/>
      <c r="H175" s="213" t="s">
        <v>19</v>
      </c>
      <c r="I175" s="215"/>
      <c r="J175" s="212"/>
      <c r="K175" s="212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151</v>
      </c>
      <c r="AU175" s="220" t="s">
        <v>83</v>
      </c>
      <c r="AV175" s="14" t="s">
        <v>81</v>
      </c>
      <c r="AW175" s="14" t="s">
        <v>33</v>
      </c>
      <c r="AX175" s="14" t="s">
        <v>73</v>
      </c>
      <c r="AY175" s="220" t="s">
        <v>125</v>
      </c>
    </row>
    <row r="176" spans="1:65" s="13" customFormat="1" ht="10" x14ac:dyDescent="0.2">
      <c r="B176" s="196"/>
      <c r="C176" s="197"/>
      <c r="D176" s="188" t="s">
        <v>151</v>
      </c>
      <c r="E176" s="198" t="s">
        <v>19</v>
      </c>
      <c r="F176" s="199" t="s">
        <v>241</v>
      </c>
      <c r="G176" s="197"/>
      <c r="H176" s="200">
        <v>19</v>
      </c>
      <c r="I176" s="201"/>
      <c r="J176" s="197"/>
      <c r="K176" s="197"/>
      <c r="L176" s="202"/>
      <c r="M176" s="203"/>
      <c r="N176" s="204"/>
      <c r="O176" s="204"/>
      <c r="P176" s="204"/>
      <c r="Q176" s="204"/>
      <c r="R176" s="204"/>
      <c r="S176" s="204"/>
      <c r="T176" s="205"/>
      <c r="AT176" s="206" t="s">
        <v>151</v>
      </c>
      <c r="AU176" s="206" t="s">
        <v>83</v>
      </c>
      <c r="AV176" s="13" t="s">
        <v>83</v>
      </c>
      <c r="AW176" s="13" t="s">
        <v>33</v>
      </c>
      <c r="AX176" s="13" t="s">
        <v>73</v>
      </c>
      <c r="AY176" s="206" t="s">
        <v>125</v>
      </c>
    </row>
    <row r="177" spans="1:65" s="15" customFormat="1" ht="10" x14ac:dyDescent="0.2">
      <c r="B177" s="221"/>
      <c r="C177" s="222"/>
      <c r="D177" s="188" t="s">
        <v>151</v>
      </c>
      <c r="E177" s="223" t="s">
        <v>19</v>
      </c>
      <c r="F177" s="224" t="s">
        <v>193</v>
      </c>
      <c r="G177" s="222"/>
      <c r="H177" s="225">
        <v>44</v>
      </c>
      <c r="I177" s="226"/>
      <c r="J177" s="222"/>
      <c r="K177" s="222"/>
      <c r="L177" s="227"/>
      <c r="M177" s="228"/>
      <c r="N177" s="229"/>
      <c r="O177" s="229"/>
      <c r="P177" s="229"/>
      <c r="Q177" s="229"/>
      <c r="R177" s="229"/>
      <c r="S177" s="229"/>
      <c r="T177" s="230"/>
      <c r="AT177" s="231" t="s">
        <v>151</v>
      </c>
      <c r="AU177" s="231" t="s">
        <v>83</v>
      </c>
      <c r="AV177" s="15" t="s">
        <v>155</v>
      </c>
      <c r="AW177" s="15" t="s">
        <v>33</v>
      </c>
      <c r="AX177" s="15" t="s">
        <v>81</v>
      </c>
      <c r="AY177" s="231" t="s">
        <v>125</v>
      </c>
    </row>
    <row r="178" spans="1:65" s="2" customFormat="1" ht="24.15" customHeight="1" x14ac:dyDescent="0.2">
      <c r="A178" s="36"/>
      <c r="B178" s="37"/>
      <c r="C178" s="232" t="s">
        <v>231</v>
      </c>
      <c r="D178" s="242" t="s">
        <v>228</v>
      </c>
      <c r="E178" s="233" t="s">
        <v>244</v>
      </c>
      <c r="F178" s="234" t="s">
        <v>245</v>
      </c>
      <c r="G178" s="235" t="s">
        <v>219</v>
      </c>
      <c r="H178" s="236">
        <v>40</v>
      </c>
      <c r="I178" s="237"/>
      <c r="J178" s="238">
        <f>ROUND(I178*H178,2)</f>
        <v>0</v>
      </c>
      <c r="K178" s="234" t="s">
        <v>131</v>
      </c>
      <c r="L178" s="239"/>
      <c r="M178" s="240" t="s">
        <v>19</v>
      </c>
      <c r="N178" s="241" t="s">
        <v>44</v>
      </c>
      <c r="O178" s="66"/>
      <c r="P178" s="184">
        <f>O178*H178</f>
        <v>0</v>
      </c>
      <c r="Q178" s="184">
        <v>3.5000000000000001E-3</v>
      </c>
      <c r="R178" s="184">
        <f>Q178*H178</f>
        <v>0.14000000000000001</v>
      </c>
      <c r="S178" s="184">
        <v>0</v>
      </c>
      <c r="T178" s="18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6" t="s">
        <v>231</v>
      </c>
      <c r="AT178" s="186" t="s">
        <v>228</v>
      </c>
      <c r="AU178" s="186" t="s">
        <v>83</v>
      </c>
      <c r="AY178" s="19" t="s">
        <v>125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9" t="s">
        <v>81</v>
      </c>
      <c r="BK178" s="187">
        <f>ROUND(I178*H178,2)</f>
        <v>0</v>
      </c>
      <c r="BL178" s="19" t="s">
        <v>155</v>
      </c>
      <c r="BM178" s="186" t="s">
        <v>377</v>
      </c>
    </row>
    <row r="179" spans="1:65" s="2" customFormat="1" ht="10" x14ac:dyDescent="0.2">
      <c r="A179" s="36"/>
      <c r="B179" s="37"/>
      <c r="C179" s="38"/>
      <c r="D179" s="188" t="s">
        <v>134</v>
      </c>
      <c r="E179" s="38"/>
      <c r="F179" s="189" t="s">
        <v>245</v>
      </c>
      <c r="G179" s="38"/>
      <c r="H179" s="38"/>
      <c r="I179" s="190"/>
      <c r="J179" s="38"/>
      <c r="K179" s="38"/>
      <c r="L179" s="41"/>
      <c r="M179" s="191"/>
      <c r="N179" s="192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134</v>
      </c>
      <c r="AU179" s="19" t="s">
        <v>83</v>
      </c>
    </row>
    <row r="180" spans="1:65" s="13" customFormat="1" ht="10" x14ac:dyDescent="0.2">
      <c r="B180" s="196"/>
      <c r="C180" s="197"/>
      <c r="D180" s="188" t="s">
        <v>151</v>
      </c>
      <c r="E180" s="198" t="s">
        <v>19</v>
      </c>
      <c r="F180" s="199" t="s">
        <v>378</v>
      </c>
      <c r="G180" s="197"/>
      <c r="H180" s="200">
        <v>40</v>
      </c>
      <c r="I180" s="201"/>
      <c r="J180" s="197"/>
      <c r="K180" s="197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151</v>
      </c>
      <c r="AU180" s="206" t="s">
        <v>83</v>
      </c>
      <c r="AV180" s="13" t="s">
        <v>83</v>
      </c>
      <c r="AW180" s="13" t="s">
        <v>33</v>
      </c>
      <c r="AX180" s="13" t="s">
        <v>81</v>
      </c>
      <c r="AY180" s="206" t="s">
        <v>125</v>
      </c>
    </row>
    <row r="181" spans="1:65" s="2" customFormat="1" ht="24.15" customHeight="1" x14ac:dyDescent="0.2">
      <c r="A181" s="36"/>
      <c r="B181" s="37"/>
      <c r="C181" s="232" t="s">
        <v>239</v>
      </c>
      <c r="D181" s="242" t="s">
        <v>228</v>
      </c>
      <c r="E181" s="233" t="s">
        <v>249</v>
      </c>
      <c r="F181" s="234" t="s">
        <v>250</v>
      </c>
      <c r="G181" s="235" t="s">
        <v>219</v>
      </c>
      <c r="H181" s="236">
        <v>4</v>
      </c>
      <c r="I181" s="237"/>
      <c r="J181" s="238">
        <f>ROUND(I181*H181,2)</f>
        <v>0</v>
      </c>
      <c r="K181" s="234" t="s">
        <v>131</v>
      </c>
      <c r="L181" s="239"/>
      <c r="M181" s="240" t="s">
        <v>19</v>
      </c>
      <c r="N181" s="241" t="s">
        <v>44</v>
      </c>
      <c r="O181" s="66"/>
      <c r="P181" s="184">
        <f>O181*H181</f>
        <v>0</v>
      </c>
      <c r="Q181" s="184">
        <v>4.3E-3</v>
      </c>
      <c r="R181" s="184">
        <f>Q181*H181</f>
        <v>1.72E-2</v>
      </c>
      <c r="S181" s="184">
        <v>0</v>
      </c>
      <c r="T181" s="185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6" t="s">
        <v>231</v>
      </c>
      <c r="AT181" s="186" t="s">
        <v>228</v>
      </c>
      <c r="AU181" s="186" t="s">
        <v>83</v>
      </c>
      <c r="AY181" s="19" t="s">
        <v>125</v>
      </c>
      <c r="BE181" s="187">
        <f>IF(N181="základní",J181,0)</f>
        <v>0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19" t="s">
        <v>81</v>
      </c>
      <c r="BK181" s="187">
        <f>ROUND(I181*H181,2)</f>
        <v>0</v>
      </c>
      <c r="BL181" s="19" t="s">
        <v>155</v>
      </c>
      <c r="BM181" s="186" t="s">
        <v>379</v>
      </c>
    </row>
    <row r="182" spans="1:65" s="2" customFormat="1" ht="10" x14ac:dyDescent="0.2">
      <c r="A182" s="36"/>
      <c r="B182" s="37"/>
      <c r="C182" s="38"/>
      <c r="D182" s="188" t="s">
        <v>134</v>
      </c>
      <c r="E182" s="38"/>
      <c r="F182" s="189" t="s">
        <v>250</v>
      </c>
      <c r="G182" s="38"/>
      <c r="H182" s="38"/>
      <c r="I182" s="190"/>
      <c r="J182" s="38"/>
      <c r="K182" s="38"/>
      <c r="L182" s="41"/>
      <c r="M182" s="191"/>
      <c r="N182" s="192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134</v>
      </c>
      <c r="AU182" s="19" t="s">
        <v>83</v>
      </c>
    </row>
    <row r="183" spans="1:65" s="2" customFormat="1" ht="24.15" customHeight="1" x14ac:dyDescent="0.2">
      <c r="A183" s="36"/>
      <c r="B183" s="37"/>
      <c r="C183" s="175" t="s">
        <v>260</v>
      </c>
      <c r="D183" s="175" t="s">
        <v>128</v>
      </c>
      <c r="E183" s="176" t="s">
        <v>252</v>
      </c>
      <c r="F183" s="177" t="s">
        <v>253</v>
      </c>
      <c r="G183" s="178" t="s">
        <v>219</v>
      </c>
      <c r="H183" s="179">
        <v>42</v>
      </c>
      <c r="I183" s="180"/>
      <c r="J183" s="181">
        <f>ROUND(I183*H183,2)</f>
        <v>0</v>
      </c>
      <c r="K183" s="177" t="s">
        <v>131</v>
      </c>
      <c r="L183" s="41"/>
      <c r="M183" s="182" t="s">
        <v>19</v>
      </c>
      <c r="N183" s="183" t="s">
        <v>44</v>
      </c>
      <c r="O183" s="66"/>
      <c r="P183" s="184">
        <f>O183*H183</f>
        <v>0</v>
      </c>
      <c r="Q183" s="184">
        <v>1.1999999999999999E-3</v>
      </c>
      <c r="R183" s="184">
        <f>Q183*H183</f>
        <v>5.0399999999999993E-2</v>
      </c>
      <c r="S183" s="184">
        <v>0</v>
      </c>
      <c r="T183" s="185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6" t="s">
        <v>155</v>
      </c>
      <c r="AT183" s="186" t="s">
        <v>128</v>
      </c>
      <c r="AU183" s="186" t="s">
        <v>83</v>
      </c>
      <c r="AY183" s="19" t="s">
        <v>125</v>
      </c>
      <c r="BE183" s="187">
        <f>IF(N183="základní",J183,0)</f>
        <v>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19" t="s">
        <v>81</v>
      </c>
      <c r="BK183" s="187">
        <f>ROUND(I183*H183,2)</f>
        <v>0</v>
      </c>
      <c r="BL183" s="19" t="s">
        <v>155</v>
      </c>
      <c r="BM183" s="186" t="s">
        <v>380</v>
      </c>
    </row>
    <row r="184" spans="1:65" s="2" customFormat="1" ht="18" x14ac:dyDescent="0.2">
      <c r="A184" s="36"/>
      <c r="B184" s="37"/>
      <c r="C184" s="38"/>
      <c r="D184" s="188" t="s">
        <v>134</v>
      </c>
      <c r="E184" s="38"/>
      <c r="F184" s="189" t="s">
        <v>255</v>
      </c>
      <c r="G184" s="38"/>
      <c r="H184" s="38"/>
      <c r="I184" s="190"/>
      <c r="J184" s="38"/>
      <c r="K184" s="38"/>
      <c r="L184" s="41"/>
      <c r="M184" s="191"/>
      <c r="N184" s="192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134</v>
      </c>
      <c r="AU184" s="19" t="s">
        <v>83</v>
      </c>
    </row>
    <row r="185" spans="1:65" s="2" customFormat="1" ht="10" x14ac:dyDescent="0.2">
      <c r="A185" s="36"/>
      <c r="B185" s="37"/>
      <c r="C185" s="38"/>
      <c r="D185" s="193" t="s">
        <v>135</v>
      </c>
      <c r="E185" s="38"/>
      <c r="F185" s="194" t="s">
        <v>256</v>
      </c>
      <c r="G185" s="38"/>
      <c r="H185" s="38"/>
      <c r="I185" s="190"/>
      <c r="J185" s="38"/>
      <c r="K185" s="38"/>
      <c r="L185" s="41"/>
      <c r="M185" s="191"/>
      <c r="N185" s="192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135</v>
      </c>
      <c r="AU185" s="19" t="s">
        <v>83</v>
      </c>
    </row>
    <row r="186" spans="1:65" s="14" customFormat="1" ht="10" x14ac:dyDescent="0.2">
      <c r="B186" s="211"/>
      <c r="C186" s="212"/>
      <c r="D186" s="188" t="s">
        <v>151</v>
      </c>
      <c r="E186" s="213" t="s">
        <v>19</v>
      </c>
      <c r="F186" s="214" t="s">
        <v>177</v>
      </c>
      <c r="G186" s="212"/>
      <c r="H186" s="213" t="s">
        <v>19</v>
      </c>
      <c r="I186" s="215"/>
      <c r="J186" s="212"/>
      <c r="K186" s="212"/>
      <c r="L186" s="216"/>
      <c r="M186" s="217"/>
      <c r="N186" s="218"/>
      <c r="O186" s="218"/>
      <c r="P186" s="218"/>
      <c r="Q186" s="218"/>
      <c r="R186" s="218"/>
      <c r="S186" s="218"/>
      <c r="T186" s="219"/>
      <c r="AT186" s="220" t="s">
        <v>151</v>
      </c>
      <c r="AU186" s="220" t="s">
        <v>83</v>
      </c>
      <c r="AV186" s="14" t="s">
        <v>81</v>
      </c>
      <c r="AW186" s="14" t="s">
        <v>33</v>
      </c>
      <c r="AX186" s="14" t="s">
        <v>73</v>
      </c>
      <c r="AY186" s="220" t="s">
        <v>125</v>
      </c>
    </row>
    <row r="187" spans="1:65" s="14" customFormat="1" ht="10" x14ac:dyDescent="0.2">
      <c r="B187" s="211"/>
      <c r="C187" s="212"/>
      <c r="D187" s="188" t="s">
        <v>151</v>
      </c>
      <c r="E187" s="213" t="s">
        <v>19</v>
      </c>
      <c r="F187" s="214" t="s">
        <v>353</v>
      </c>
      <c r="G187" s="212"/>
      <c r="H187" s="213" t="s">
        <v>19</v>
      </c>
      <c r="I187" s="215"/>
      <c r="J187" s="212"/>
      <c r="K187" s="212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151</v>
      </c>
      <c r="AU187" s="220" t="s">
        <v>83</v>
      </c>
      <c r="AV187" s="14" t="s">
        <v>81</v>
      </c>
      <c r="AW187" s="14" t="s">
        <v>33</v>
      </c>
      <c r="AX187" s="14" t="s">
        <v>73</v>
      </c>
      <c r="AY187" s="220" t="s">
        <v>125</v>
      </c>
    </row>
    <row r="188" spans="1:65" s="13" customFormat="1" ht="10" x14ac:dyDescent="0.2">
      <c r="B188" s="196"/>
      <c r="C188" s="197"/>
      <c r="D188" s="188" t="s">
        <v>151</v>
      </c>
      <c r="E188" s="198" t="s">
        <v>19</v>
      </c>
      <c r="F188" s="199" t="s">
        <v>7</v>
      </c>
      <c r="G188" s="197"/>
      <c r="H188" s="200">
        <v>21</v>
      </c>
      <c r="I188" s="201"/>
      <c r="J188" s="197"/>
      <c r="K188" s="197"/>
      <c r="L188" s="202"/>
      <c r="M188" s="203"/>
      <c r="N188" s="204"/>
      <c r="O188" s="204"/>
      <c r="P188" s="204"/>
      <c r="Q188" s="204"/>
      <c r="R188" s="204"/>
      <c r="S188" s="204"/>
      <c r="T188" s="205"/>
      <c r="AT188" s="206" t="s">
        <v>151</v>
      </c>
      <c r="AU188" s="206" t="s">
        <v>83</v>
      </c>
      <c r="AV188" s="13" t="s">
        <v>83</v>
      </c>
      <c r="AW188" s="13" t="s">
        <v>33</v>
      </c>
      <c r="AX188" s="13" t="s">
        <v>73</v>
      </c>
      <c r="AY188" s="206" t="s">
        <v>125</v>
      </c>
    </row>
    <row r="189" spans="1:65" s="14" customFormat="1" ht="10" x14ac:dyDescent="0.2">
      <c r="B189" s="211"/>
      <c r="C189" s="212"/>
      <c r="D189" s="188" t="s">
        <v>151</v>
      </c>
      <c r="E189" s="213" t="s">
        <v>19</v>
      </c>
      <c r="F189" s="214" t="s">
        <v>355</v>
      </c>
      <c r="G189" s="212"/>
      <c r="H189" s="213" t="s">
        <v>19</v>
      </c>
      <c r="I189" s="215"/>
      <c r="J189" s="212"/>
      <c r="K189" s="212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151</v>
      </c>
      <c r="AU189" s="220" t="s">
        <v>83</v>
      </c>
      <c r="AV189" s="14" t="s">
        <v>81</v>
      </c>
      <c r="AW189" s="14" t="s">
        <v>33</v>
      </c>
      <c r="AX189" s="14" t="s">
        <v>73</v>
      </c>
      <c r="AY189" s="220" t="s">
        <v>125</v>
      </c>
    </row>
    <row r="190" spans="1:65" s="13" customFormat="1" ht="10" x14ac:dyDescent="0.2">
      <c r="B190" s="196"/>
      <c r="C190" s="197"/>
      <c r="D190" s="188" t="s">
        <v>151</v>
      </c>
      <c r="E190" s="198" t="s">
        <v>19</v>
      </c>
      <c r="F190" s="199" t="s">
        <v>145</v>
      </c>
      <c r="G190" s="197"/>
      <c r="H190" s="200">
        <v>3</v>
      </c>
      <c r="I190" s="201"/>
      <c r="J190" s="197"/>
      <c r="K190" s="197"/>
      <c r="L190" s="202"/>
      <c r="M190" s="203"/>
      <c r="N190" s="204"/>
      <c r="O190" s="204"/>
      <c r="P190" s="204"/>
      <c r="Q190" s="204"/>
      <c r="R190" s="204"/>
      <c r="S190" s="204"/>
      <c r="T190" s="205"/>
      <c r="AT190" s="206" t="s">
        <v>151</v>
      </c>
      <c r="AU190" s="206" t="s">
        <v>83</v>
      </c>
      <c r="AV190" s="13" t="s">
        <v>83</v>
      </c>
      <c r="AW190" s="13" t="s">
        <v>33</v>
      </c>
      <c r="AX190" s="13" t="s">
        <v>73</v>
      </c>
      <c r="AY190" s="206" t="s">
        <v>125</v>
      </c>
    </row>
    <row r="191" spans="1:65" s="14" customFormat="1" ht="10" x14ac:dyDescent="0.2">
      <c r="B191" s="211"/>
      <c r="C191" s="212"/>
      <c r="D191" s="188" t="s">
        <v>151</v>
      </c>
      <c r="E191" s="213" t="s">
        <v>19</v>
      </c>
      <c r="F191" s="214" t="s">
        <v>357</v>
      </c>
      <c r="G191" s="212"/>
      <c r="H191" s="213" t="s">
        <v>19</v>
      </c>
      <c r="I191" s="215"/>
      <c r="J191" s="212"/>
      <c r="K191" s="212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151</v>
      </c>
      <c r="AU191" s="220" t="s">
        <v>83</v>
      </c>
      <c r="AV191" s="14" t="s">
        <v>81</v>
      </c>
      <c r="AW191" s="14" t="s">
        <v>33</v>
      </c>
      <c r="AX191" s="14" t="s">
        <v>73</v>
      </c>
      <c r="AY191" s="220" t="s">
        <v>125</v>
      </c>
    </row>
    <row r="192" spans="1:65" s="13" customFormat="1" ht="10" x14ac:dyDescent="0.2">
      <c r="B192" s="196"/>
      <c r="C192" s="197"/>
      <c r="D192" s="188" t="s">
        <v>151</v>
      </c>
      <c r="E192" s="198" t="s">
        <v>19</v>
      </c>
      <c r="F192" s="199" t="s">
        <v>258</v>
      </c>
      <c r="G192" s="197"/>
      <c r="H192" s="200">
        <v>18</v>
      </c>
      <c r="I192" s="201"/>
      <c r="J192" s="197"/>
      <c r="K192" s="197"/>
      <c r="L192" s="202"/>
      <c r="M192" s="203"/>
      <c r="N192" s="204"/>
      <c r="O192" s="204"/>
      <c r="P192" s="204"/>
      <c r="Q192" s="204"/>
      <c r="R192" s="204"/>
      <c r="S192" s="204"/>
      <c r="T192" s="205"/>
      <c r="AT192" s="206" t="s">
        <v>151</v>
      </c>
      <c r="AU192" s="206" t="s">
        <v>83</v>
      </c>
      <c r="AV192" s="13" t="s">
        <v>83</v>
      </c>
      <c r="AW192" s="13" t="s">
        <v>33</v>
      </c>
      <c r="AX192" s="13" t="s">
        <v>73</v>
      </c>
      <c r="AY192" s="206" t="s">
        <v>125</v>
      </c>
    </row>
    <row r="193" spans="1:65" s="15" customFormat="1" ht="10" x14ac:dyDescent="0.2">
      <c r="B193" s="221"/>
      <c r="C193" s="222"/>
      <c r="D193" s="188" t="s">
        <v>151</v>
      </c>
      <c r="E193" s="223" t="s">
        <v>19</v>
      </c>
      <c r="F193" s="224" t="s">
        <v>193</v>
      </c>
      <c r="G193" s="222"/>
      <c r="H193" s="225">
        <v>42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151</v>
      </c>
      <c r="AU193" s="231" t="s">
        <v>83</v>
      </c>
      <c r="AV193" s="15" t="s">
        <v>155</v>
      </c>
      <c r="AW193" s="15" t="s">
        <v>33</v>
      </c>
      <c r="AX193" s="15" t="s">
        <v>81</v>
      </c>
      <c r="AY193" s="231" t="s">
        <v>125</v>
      </c>
    </row>
    <row r="194" spans="1:65" s="2" customFormat="1" ht="33" customHeight="1" x14ac:dyDescent="0.2">
      <c r="A194" s="36"/>
      <c r="B194" s="37"/>
      <c r="C194" s="232" t="s">
        <v>264</v>
      </c>
      <c r="D194" s="232" t="s">
        <v>228</v>
      </c>
      <c r="E194" s="233" t="s">
        <v>261</v>
      </c>
      <c r="F194" s="234" t="s">
        <v>262</v>
      </c>
      <c r="G194" s="235" t="s">
        <v>219</v>
      </c>
      <c r="H194" s="236">
        <v>42</v>
      </c>
      <c r="I194" s="237"/>
      <c r="J194" s="238">
        <f>ROUND(I194*H194,2)</f>
        <v>0</v>
      </c>
      <c r="K194" s="234" t="s">
        <v>131</v>
      </c>
      <c r="L194" s="239"/>
      <c r="M194" s="240" t="s">
        <v>19</v>
      </c>
      <c r="N194" s="241" t="s">
        <v>44</v>
      </c>
      <c r="O194" s="66"/>
      <c r="P194" s="184">
        <f>O194*H194</f>
        <v>0</v>
      </c>
      <c r="Q194" s="184">
        <v>2.8E-3</v>
      </c>
      <c r="R194" s="184">
        <f>Q194*H194</f>
        <v>0.1176</v>
      </c>
      <c r="S194" s="184">
        <v>0</v>
      </c>
      <c r="T194" s="185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6" t="s">
        <v>231</v>
      </c>
      <c r="AT194" s="186" t="s">
        <v>228</v>
      </c>
      <c r="AU194" s="186" t="s">
        <v>83</v>
      </c>
      <c r="AY194" s="19" t="s">
        <v>125</v>
      </c>
      <c r="BE194" s="187">
        <f>IF(N194="základní",J194,0)</f>
        <v>0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19" t="s">
        <v>81</v>
      </c>
      <c r="BK194" s="187">
        <f>ROUND(I194*H194,2)</f>
        <v>0</v>
      </c>
      <c r="BL194" s="19" t="s">
        <v>155</v>
      </c>
      <c r="BM194" s="186" t="s">
        <v>381</v>
      </c>
    </row>
    <row r="195" spans="1:65" s="2" customFormat="1" ht="18" x14ac:dyDescent="0.2">
      <c r="A195" s="36"/>
      <c r="B195" s="37"/>
      <c r="C195" s="38"/>
      <c r="D195" s="188" t="s">
        <v>134</v>
      </c>
      <c r="E195" s="38"/>
      <c r="F195" s="189" t="s">
        <v>262</v>
      </c>
      <c r="G195" s="38"/>
      <c r="H195" s="38"/>
      <c r="I195" s="190"/>
      <c r="J195" s="38"/>
      <c r="K195" s="38"/>
      <c r="L195" s="41"/>
      <c r="M195" s="191"/>
      <c r="N195" s="192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134</v>
      </c>
      <c r="AU195" s="19" t="s">
        <v>83</v>
      </c>
    </row>
    <row r="196" spans="1:65" s="2" customFormat="1" ht="37.75" customHeight="1" x14ac:dyDescent="0.2">
      <c r="A196" s="36"/>
      <c r="B196" s="37"/>
      <c r="C196" s="232" t="s">
        <v>268</v>
      </c>
      <c r="D196" s="232" t="s">
        <v>228</v>
      </c>
      <c r="E196" s="233" t="s">
        <v>265</v>
      </c>
      <c r="F196" s="234" t="s">
        <v>266</v>
      </c>
      <c r="G196" s="235" t="s">
        <v>219</v>
      </c>
      <c r="H196" s="236">
        <v>42</v>
      </c>
      <c r="I196" s="237"/>
      <c r="J196" s="238">
        <f>ROUND(I196*H196,2)</f>
        <v>0</v>
      </c>
      <c r="K196" s="234" t="s">
        <v>131</v>
      </c>
      <c r="L196" s="239"/>
      <c r="M196" s="240" t="s">
        <v>19</v>
      </c>
      <c r="N196" s="241" t="s">
        <v>44</v>
      </c>
      <c r="O196" s="66"/>
      <c r="P196" s="184">
        <f>O196*H196</f>
        <v>0</v>
      </c>
      <c r="Q196" s="184">
        <v>7.0000000000000007E-2</v>
      </c>
      <c r="R196" s="184">
        <f>Q196*H196</f>
        <v>2.9400000000000004</v>
      </c>
      <c r="S196" s="184">
        <v>0</v>
      </c>
      <c r="T196" s="18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6" t="s">
        <v>231</v>
      </c>
      <c r="AT196" s="186" t="s">
        <v>228</v>
      </c>
      <c r="AU196" s="186" t="s">
        <v>83</v>
      </c>
      <c r="AY196" s="19" t="s">
        <v>125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9" t="s">
        <v>81</v>
      </c>
      <c r="BK196" s="187">
        <f>ROUND(I196*H196,2)</f>
        <v>0</v>
      </c>
      <c r="BL196" s="19" t="s">
        <v>155</v>
      </c>
      <c r="BM196" s="186" t="s">
        <v>382</v>
      </c>
    </row>
    <row r="197" spans="1:65" s="2" customFormat="1" ht="18" x14ac:dyDescent="0.2">
      <c r="A197" s="36"/>
      <c r="B197" s="37"/>
      <c r="C197" s="38"/>
      <c r="D197" s="188" t="s">
        <v>134</v>
      </c>
      <c r="E197" s="38"/>
      <c r="F197" s="189" t="s">
        <v>266</v>
      </c>
      <c r="G197" s="38"/>
      <c r="H197" s="38"/>
      <c r="I197" s="190"/>
      <c r="J197" s="38"/>
      <c r="K197" s="38"/>
      <c r="L197" s="41"/>
      <c r="M197" s="191"/>
      <c r="N197" s="192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134</v>
      </c>
      <c r="AU197" s="19" t="s">
        <v>83</v>
      </c>
    </row>
    <row r="198" spans="1:65" s="2" customFormat="1" ht="24.15" customHeight="1" x14ac:dyDescent="0.2">
      <c r="A198" s="36"/>
      <c r="B198" s="37"/>
      <c r="C198" s="175" t="s">
        <v>8</v>
      </c>
      <c r="D198" s="175" t="s">
        <v>128</v>
      </c>
      <c r="E198" s="176" t="s">
        <v>383</v>
      </c>
      <c r="F198" s="177" t="s">
        <v>384</v>
      </c>
      <c r="G198" s="178" t="s">
        <v>173</v>
      </c>
      <c r="H198" s="179">
        <v>62.5</v>
      </c>
      <c r="I198" s="180"/>
      <c r="J198" s="181">
        <f>ROUND(I198*H198,2)</f>
        <v>0</v>
      </c>
      <c r="K198" s="177" t="s">
        <v>131</v>
      </c>
      <c r="L198" s="41"/>
      <c r="M198" s="182" t="s">
        <v>19</v>
      </c>
      <c r="N198" s="183" t="s">
        <v>44</v>
      </c>
      <c r="O198" s="66"/>
      <c r="P198" s="184">
        <f>O198*H198</f>
        <v>0</v>
      </c>
      <c r="Q198" s="184">
        <v>0.22500000000000001</v>
      </c>
      <c r="R198" s="184">
        <f>Q198*H198</f>
        <v>14.0625</v>
      </c>
      <c r="S198" s="184">
        <v>0</v>
      </c>
      <c r="T198" s="185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6" t="s">
        <v>155</v>
      </c>
      <c r="AT198" s="186" t="s">
        <v>128</v>
      </c>
      <c r="AU198" s="186" t="s">
        <v>83</v>
      </c>
      <c r="AY198" s="19" t="s">
        <v>125</v>
      </c>
      <c r="BE198" s="187">
        <f>IF(N198="základní",J198,0)</f>
        <v>0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19" t="s">
        <v>81</v>
      </c>
      <c r="BK198" s="187">
        <f>ROUND(I198*H198,2)</f>
        <v>0</v>
      </c>
      <c r="BL198" s="19" t="s">
        <v>155</v>
      </c>
      <c r="BM198" s="186" t="s">
        <v>385</v>
      </c>
    </row>
    <row r="199" spans="1:65" s="2" customFormat="1" ht="18" x14ac:dyDescent="0.2">
      <c r="A199" s="36"/>
      <c r="B199" s="37"/>
      <c r="C199" s="38"/>
      <c r="D199" s="188" t="s">
        <v>134</v>
      </c>
      <c r="E199" s="38"/>
      <c r="F199" s="189" t="s">
        <v>384</v>
      </c>
      <c r="G199" s="38"/>
      <c r="H199" s="38"/>
      <c r="I199" s="190"/>
      <c r="J199" s="38"/>
      <c r="K199" s="38"/>
      <c r="L199" s="41"/>
      <c r="M199" s="191"/>
      <c r="N199" s="192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134</v>
      </c>
      <c r="AU199" s="19" t="s">
        <v>83</v>
      </c>
    </row>
    <row r="200" spans="1:65" s="2" customFormat="1" ht="10" x14ac:dyDescent="0.2">
      <c r="A200" s="36"/>
      <c r="B200" s="37"/>
      <c r="C200" s="38"/>
      <c r="D200" s="193" t="s">
        <v>135</v>
      </c>
      <c r="E200" s="38"/>
      <c r="F200" s="194" t="s">
        <v>386</v>
      </c>
      <c r="G200" s="38"/>
      <c r="H200" s="38"/>
      <c r="I200" s="190"/>
      <c r="J200" s="38"/>
      <c r="K200" s="38"/>
      <c r="L200" s="41"/>
      <c r="M200" s="191"/>
      <c r="N200" s="192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135</v>
      </c>
      <c r="AU200" s="19" t="s">
        <v>83</v>
      </c>
    </row>
    <row r="201" spans="1:65" s="13" customFormat="1" ht="10" x14ac:dyDescent="0.2">
      <c r="B201" s="196"/>
      <c r="C201" s="197"/>
      <c r="D201" s="188" t="s">
        <v>151</v>
      </c>
      <c r="E201" s="198" t="s">
        <v>19</v>
      </c>
      <c r="F201" s="199" t="s">
        <v>387</v>
      </c>
      <c r="G201" s="197"/>
      <c r="H201" s="200">
        <v>62.5</v>
      </c>
      <c r="I201" s="201"/>
      <c r="J201" s="197"/>
      <c r="K201" s="197"/>
      <c r="L201" s="202"/>
      <c r="M201" s="203"/>
      <c r="N201" s="204"/>
      <c r="O201" s="204"/>
      <c r="P201" s="204"/>
      <c r="Q201" s="204"/>
      <c r="R201" s="204"/>
      <c r="S201" s="204"/>
      <c r="T201" s="205"/>
      <c r="AT201" s="206" t="s">
        <v>151</v>
      </c>
      <c r="AU201" s="206" t="s">
        <v>83</v>
      </c>
      <c r="AV201" s="13" t="s">
        <v>83</v>
      </c>
      <c r="AW201" s="13" t="s">
        <v>33</v>
      </c>
      <c r="AX201" s="13" t="s">
        <v>81</v>
      </c>
      <c r="AY201" s="206" t="s">
        <v>125</v>
      </c>
    </row>
    <row r="202" spans="1:65" s="2" customFormat="1" ht="24.15" customHeight="1" x14ac:dyDescent="0.2">
      <c r="A202" s="36"/>
      <c r="B202" s="37"/>
      <c r="C202" s="175" t="s">
        <v>283</v>
      </c>
      <c r="D202" s="175" t="s">
        <v>128</v>
      </c>
      <c r="E202" s="176" t="s">
        <v>269</v>
      </c>
      <c r="F202" s="177" t="s">
        <v>270</v>
      </c>
      <c r="G202" s="178" t="s">
        <v>173</v>
      </c>
      <c r="H202" s="179">
        <v>107.18</v>
      </c>
      <c r="I202" s="180"/>
      <c r="J202" s="181">
        <f>ROUND(I202*H202,2)</f>
        <v>0</v>
      </c>
      <c r="K202" s="177" t="s">
        <v>131</v>
      </c>
      <c r="L202" s="41"/>
      <c r="M202" s="182" t="s">
        <v>19</v>
      </c>
      <c r="N202" s="183" t="s">
        <v>44</v>
      </c>
      <c r="O202" s="66"/>
      <c r="P202" s="184">
        <f>O202*H202</f>
        <v>0</v>
      </c>
      <c r="Q202" s="184">
        <v>0</v>
      </c>
      <c r="R202" s="184">
        <f>Q202*H202</f>
        <v>0</v>
      </c>
      <c r="S202" s="184">
        <v>0</v>
      </c>
      <c r="T202" s="185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6" t="s">
        <v>155</v>
      </c>
      <c r="AT202" s="186" t="s">
        <v>128</v>
      </c>
      <c r="AU202" s="186" t="s">
        <v>83</v>
      </c>
      <c r="AY202" s="19" t="s">
        <v>125</v>
      </c>
      <c r="BE202" s="187">
        <f>IF(N202="základní",J202,0)</f>
        <v>0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19" t="s">
        <v>81</v>
      </c>
      <c r="BK202" s="187">
        <f>ROUND(I202*H202,2)</f>
        <v>0</v>
      </c>
      <c r="BL202" s="19" t="s">
        <v>155</v>
      </c>
      <c r="BM202" s="186" t="s">
        <v>388</v>
      </c>
    </row>
    <row r="203" spans="1:65" s="2" customFormat="1" ht="18" x14ac:dyDescent="0.2">
      <c r="A203" s="36"/>
      <c r="B203" s="37"/>
      <c r="C203" s="38"/>
      <c r="D203" s="188" t="s">
        <v>134</v>
      </c>
      <c r="E203" s="38"/>
      <c r="F203" s="189" t="s">
        <v>272</v>
      </c>
      <c r="G203" s="38"/>
      <c r="H203" s="38"/>
      <c r="I203" s="190"/>
      <c r="J203" s="38"/>
      <c r="K203" s="38"/>
      <c r="L203" s="41"/>
      <c r="M203" s="191"/>
      <c r="N203" s="192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134</v>
      </c>
      <c r="AU203" s="19" t="s">
        <v>83</v>
      </c>
    </row>
    <row r="204" spans="1:65" s="2" customFormat="1" ht="10" x14ac:dyDescent="0.2">
      <c r="A204" s="36"/>
      <c r="B204" s="37"/>
      <c r="C204" s="38"/>
      <c r="D204" s="193" t="s">
        <v>135</v>
      </c>
      <c r="E204" s="38"/>
      <c r="F204" s="194" t="s">
        <v>273</v>
      </c>
      <c r="G204" s="38"/>
      <c r="H204" s="38"/>
      <c r="I204" s="190"/>
      <c r="J204" s="38"/>
      <c r="K204" s="38"/>
      <c r="L204" s="41"/>
      <c r="M204" s="191"/>
      <c r="N204" s="192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135</v>
      </c>
      <c r="AU204" s="19" t="s">
        <v>83</v>
      </c>
    </row>
    <row r="205" spans="1:65" s="14" customFormat="1" ht="10" x14ac:dyDescent="0.2">
      <c r="B205" s="211"/>
      <c r="C205" s="212"/>
      <c r="D205" s="188" t="s">
        <v>151</v>
      </c>
      <c r="E205" s="213" t="s">
        <v>19</v>
      </c>
      <c r="F205" s="214" t="s">
        <v>274</v>
      </c>
      <c r="G205" s="212"/>
      <c r="H205" s="213" t="s">
        <v>19</v>
      </c>
      <c r="I205" s="215"/>
      <c r="J205" s="212"/>
      <c r="K205" s="212"/>
      <c r="L205" s="216"/>
      <c r="M205" s="217"/>
      <c r="N205" s="218"/>
      <c r="O205" s="218"/>
      <c r="P205" s="218"/>
      <c r="Q205" s="218"/>
      <c r="R205" s="218"/>
      <c r="S205" s="218"/>
      <c r="T205" s="219"/>
      <c r="AT205" s="220" t="s">
        <v>151</v>
      </c>
      <c r="AU205" s="220" t="s">
        <v>83</v>
      </c>
      <c r="AV205" s="14" t="s">
        <v>81</v>
      </c>
      <c r="AW205" s="14" t="s">
        <v>33</v>
      </c>
      <c r="AX205" s="14" t="s">
        <v>73</v>
      </c>
      <c r="AY205" s="220" t="s">
        <v>125</v>
      </c>
    </row>
    <row r="206" spans="1:65" s="13" customFormat="1" ht="10" x14ac:dyDescent="0.2">
      <c r="B206" s="196"/>
      <c r="C206" s="197"/>
      <c r="D206" s="188" t="s">
        <v>151</v>
      </c>
      <c r="E206" s="198" t="s">
        <v>19</v>
      </c>
      <c r="F206" s="199" t="s">
        <v>389</v>
      </c>
      <c r="G206" s="197"/>
      <c r="H206" s="200">
        <v>107.18</v>
      </c>
      <c r="I206" s="201"/>
      <c r="J206" s="197"/>
      <c r="K206" s="197"/>
      <c r="L206" s="202"/>
      <c r="M206" s="203"/>
      <c r="N206" s="204"/>
      <c r="O206" s="204"/>
      <c r="P206" s="204"/>
      <c r="Q206" s="204"/>
      <c r="R206" s="204"/>
      <c r="S206" s="204"/>
      <c r="T206" s="205"/>
      <c r="AT206" s="206" t="s">
        <v>151</v>
      </c>
      <c r="AU206" s="206" t="s">
        <v>83</v>
      </c>
      <c r="AV206" s="13" t="s">
        <v>83</v>
      </c>
      <c r="AW206" s="13" t="s">
        <v>33</v>
      </c>
      <c r="AX206" s="13" t="s">
        <v>81</v>
      </c>
      <c r="AY206" s="206" t="s">
        <v>125</v>
      </c>
    </row>
    <row r="207" spans="1:65" s="2" customFormat="1" ht="24.15" customHeight="1" x14ac:dyDescent="0.2">
      <c r="A207" s="36"/>
      <c r="B207" s="37"/>
      <c r="C207" s="232" t="s">
        <v>289</v>
      </c>
      <c r="D207" s="232" t="s">
        <v>228</v>
      </c>
      <c r="E207" s="233" t="s">
        <v>279</v>
      </c>
      <c r="F207" s="234" t="s">
        <v>280</v>
      </c>
      <c r="G207" s="235" t="s">
        <v>173</v>
      </c>
      <c r="H207" s="236">
        <v>112.539</v>
      </c>
      <c r="I207" s="237"/>
      <c r="J207" s="238">
        <f>ROUND(I207*H207,2)</f>
        <v>0</v>
      </c>
      <c r="K207" s="234" t="s">
        <v>131</v>
      </c>
      <c r="L207" s="239"/>
      <c r="M207" s="240" t="s">
        <v>19</v>
      </c>
      <c r="N207" s="241" t="s">
        <v>44</v>
      </c>
      <c r="O207" s="66"/>
      <c r="P207" s="184">
        <f>O207*H207</f>
        <v>0</v>
      </c>
      <c r="Q207" s="184">
        <v>1.6000000000000001E-3</v>
      </c>
      <c r="R207" s="184">
        <f>Q207*H207</f>
        <v>0.18006240000000001</v>
      </c>
      <c r="S207" s="184">
        <v>0</v>
      </c>
      <c r="T207" s="185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6" t="s">
        <v>231</v>
      </c>
      <c r="AT207" s="186" t="s">
        <v>228</v>
      </c>
      <c r="AU207" s="186" t="s">
        <v>83</v>
      </c>
      <c r="AY207" s="19" t="s">
        <v>125</v>
      </c>
      <c r="BE207" s="187">
        <f>IF(N207="základní",J207,0)</f>
        <v>0</v>
      </c>
      <c r="BF207" s="187">
        <f>IF(N207="snížená",J207,0)</f>
        <v>0</v>
      </c>
      <c r="BG207" s="187">
        <f>IF(N207="zákl. přenesená",J207,0)</f>
        <v>0</v>
      </c>
      <c r="BH207" s="187">
        <f>IF(N207="sníž. přenesená",J207,0)</f>
        <v>0</v>
      </c>
      <c r="BI207" s="187">
        <f>IF(N207="nulová",J207,0)</f>
        <v>0</v>
      </c>
      <c r="BJ207" s="19" t="s">
        <v>81</v>
      </c>
      <c r="BK207" s="187">
        <f>ROUND(I207*H207,2)</f>
        <v>0</v>
      </c>
      <c r="BL207" s="19" t="s">
        <v>155</v>
      </c>
      <c r="BM207" s="186" t="s">
        <v>390</v>
      </c>
    </row>
    <row r="208" spans="1:65" s="2" customFormat="1" ht="18" x14ac:dyDescent="0.2">
      <c r="A208" s="36"/>
      <c r="B208" s="37"/>
      <c r="C208" s="38"/>
      <c r="D208" s="188" t="s">
        <v>134</v>
      </c>
      <c r="E208" s="38"/>
      <c r="F208" s="189" t="s">
        <v>280</v>
      </c>
      <c r="G208" s="38"/>
      <c r="H208" s="38"/>
      <c r="I208" s="190"/>
      <c r="J208" s="38"/>
      <c r="K208" s="38"/>
      <c r="L208" s="41"/>
      <c r="M208" s="191"/>
      <c r="N208" s="192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134</v>
      </c>
      <c r="AU208" s="19" t="s">
        <v>83</v>
      </c>
    </row>
    <row r="209" spans="1:65" s="13" customFormat="1" ht="10" x14ac:dyDescent="0.2">
      <c r="B209" s="196"/>
      <c r="C209" s="197"/>
      <c r="D209" s="188" t="s">
        <v>151</v>
      </c>
      <c r="E209" s="197"/>
      <c r="F209" s="199" t="s">
        <v>391</v>
      </c>
      <c r="G209" s="197"/>
      <c r="H209" s="200">
        <v>112.539</v>
      </c>
      <c r="I209" s="201"/>
      <c r="J209" s="197"/>
      <c r="K209" s="197"/>
      <c r="L209" s="202"/>
      <c r="M209" s="203"/>
      <c r="N209" s="204"/>
      <c r="O209" s="204"/>
      <c r="P209" s="204"/>
      <c r="Q209" s="204"/>
      <c r="R209" s="204"/>
      <c r="S209" s="204"/>
      <c r="T209" s="205"/>
      <c r="AT209" s="206" t="s">
        <v>151</v>
      </c>
      <c r="AU209" s="206" t="s">
        <v>83</v>
      </c>
      <c r="AV209" s="13" t="s">
        <v>83</v>
      </c>
      <c r="AW209" s="13" t="s">
        <v>4</v>
      </c>
      <c r="AX209" s="13" t="s">
        <v>81</v>
      </c>
      <c r="AY209" s="206" t="s">
        <v>125</v>
      </c>
    </row>
    <row r="210" spans="1:65" s="2" customFormat="1" ht="16.5" customHeight="1" x14ac:dyDescent="0.2">
      <c r="A210" s="36"/>
      <c r="B210" s="37"/>
      <c r="C210" s="232" t="s">
        <v>298</v>
      </c>
      <c r="D210" s="232" t="s">
        <v>228</v>
      </c>
      <c r="E210" s="233" t="s">
        <v>284</v>
      </c>
      <c r="F210" s="234" t="s">
        <v>285</v>
      </c>
      <c r="G210" s="235" t="s">
        <v>173</v>
      </c>
      <c r="H210" s="236">
        <v>332.25799999999998</v>
      </c>
      <c r="I210" s="237"/>
      <c r="J210" s="238">
        <f>ROUND(I210*H210,2)</f>
        <v>0</v>
      </c>
      <c r="K210" s="234" t="s">
        <v>131</v>
      </c>
      <c r="L210" s="239"/>
      <c r="M210" s="240" t="s">
        <v>19</v>
      </c>
      <c r="N210" s="241" t="s">
        <v>44</v>
      </c>
      <c r="O210" s="66"/>
      <c r="P210" s="184">
        <f>O210*H210</f>
        <v>0</v>
      </c>
      <c r="Q210" s="184">
        <v>5.0000000000000002E-5</v>
      </c>
      <c r="R210" s="184">
        <f>Q210*H210</f>
        <v>1.66129E-2</v>
      </c>
      <c r="S210" s="184">
        <v>0</v>
      </c>
      <c r="T210" s="185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6" t="s">
        <v>231</v>
      </c>
      <c r="AT210" s="186" t="s">
        <v>228</v>
      </c>
      <c r="AU210" s="186" t="s">
        <v>83</v>
      </c>
      <c r="AY210" s="19" t="s">
        <v>125</v>
      </c>
      <c r="BE210" s="187">
        <f>IF(N210="základní",J210,0)</f>
        <v>0</v>
      </c>
      <c r="BF210" s="187">
        <f>IF(N210="snížená",J210,0)</f>
        <v>0</v>
      </c>
      <c r="BG210" s="187">
        <f>IF(N210="zákl. přenesená",J210,0)</f>
        <v>0</v>
      </c>
      <c r="BH210" s="187">
        <f>IF(N210="sníž. přenesená",J210,0)</f>
        <v>0</v>
      </c>
      <c r="BI210" s="187">
        <f>IF(N210="nulová",J210,0)</f>
        <v>0</v>
      </c>
      <c r="BJ210" s="19" t="s">
        <v>81</v>
      </c>
      <c r="BK210" s="187">
        <f>ROUND(I210*H210,2)</f>
        <v>0</v>
      </c>
      <c r="BL210" s="19" t="s">
        <v>155</v>
      </c>
      <c r="BM210" s="186" t="s">
        <v>392</v>
      </c>
    </row>
    <row r="211" spans="1:65" s="2" customFormat="1" ht="10" x14ac:dyDescent="0.2">
      <c r="A211" s="36"/>
      <c r="B211" s="37"/>
      <c r="C211" s="38"/>
      <c r="D211" s="188" t="s">
        <v>134</v>
      </c>
      <c r="E211" s="38"/>
      <c r="F211" s="189" t="s">
        <v>285</v>
      </c>
      <c r="G211" s="38"/>
      <c r="H211" s="38"/>
      <c r="I211" s="190"/>
      <c r="J211" s="38"/>
      <c r="K211" s="38"/>
      <c r="L211" s="41"/>
      <c r="M211" s="191"/>
      <c r="N211" s="192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134</v>
      </c>
      <c r="AU211" s="19" t="s">
        <v>83</v>
      </c>
    </row>
    <row r="212" spans="1:65" s="13" customFormat="1" ht="10" x14ac:dyDescent="0.2">
      <c r="B212" s="196"/>
      <c r="C212" s="197"/>
      <c r="D212" s="188" t="s">
        <v>151</v>
      </c>
      <c r="E212" s="197"/>
      <c r="F212" s="199" t="s">
        <v>393</v>
      </c>
      <c r="G212" s="197"/>
      <c r="H212" s="200">
        <v>332.25799999999998</v>
      </c>
      <c r="I212" s="201"/>
      <c r="J212" s="197"/>
      <c r="K212" s="197"/>
      <c r="L212" s="202"/>
      <c r="M212" s="203"/>
      <c r="N212" s="204"/>
      <c r="O212" s="204"/>
      <c r="P212" s="204"/>
      <c r="Q212" s="204"/>
      <c r="R212" s="204"/>
      <c r="S212" s="204"/>
      <c r="T212" s="205"/>
      <c r="AT212" s="206" t="s">
        <v>151</v>
      </c>
      <c r="AU212" s="206" t="s">
        <v>83</v>
      </c>
      <c r="AV212" s="13" t="s">
        <v>83</v>
      </c>
      <c r="AW212" s="13" t="s">
        <v>4</v>
      </c>
      <c r="AX212" s="13" t="s">
        <v>81</v>
      </c>
      <c r="AY212" s="206" t="s">
        <v>125</v>
      </c>
    </row>
    <row r="213" spans="1:65" s="12" customFormat="1" ht="22.75" customHeight="1" x14ac:dyDescent="0.25">
      <c r="B213" s="159"/>
      <c r="C213" s="160"/>
      <c r="D213" s="161" t="s">
        <v>72</v>
      </c>
      <c r="E213" s="173" t="s">
        <v>233</v>
      </c>
      <c r="F213" s="173" t="s">
        <v>394</v>
      </c>
      <c r="G213" s="160"/>
      <c r="H213" s="160"/>
      <c r="I213" s="163"/>
      <c r="J213" s="174">
        <f>BK213</f>
        <v>0</v>
      </c>
      <c r="K213" s="160"/>
      <c r="L213" s="165"/>
      <c r="M213" s="166"/>
      <c r="N213" s="167"/>
      <c r="O213" s="167"/>
      <c r="P213" s="168">
        <f>SUM(P214:P217)</f>
        <v>0</v>
      </c>
      <c r="Q213" s="167"/>
      <c r="R213" s="168">
        <f>SUM(R214:R217)</f>
        <v>18.489999999999998</v>
      </c>
      <c r="S213" s="167"/>
      <c r="T213" s="169">
        <f>SUM(T214:T217)</f>
        <v>0</v>
      </c>
      <c r="AR213" s="170" t="s">
        <v>81</v>
      </c>
      <c r="AT213" s="171" t="s">
        <v>72</v>
      </c>
      <c r="AU213" s="171" t="s">
        <v>81</v>
      </c>
      <c r="AY213" s="170" t="s">
        <v>125</v>
      </c>
      <c r="BK213" s="172">
        <f>SUM(BK214:BK217)</f>
        <v>0</v>
      </c>
    </row>
    <row r="214" spans="1:65" s="2" customFormat="1" ht="33" customHeight="1" x14ac:dyDescent="0.2">
      <c r="A214" s="36"/>
      <c r="B214" s="37"/>
      <c r="C214" s="175" t="s">
        <v>304</v>
      </c>
      <c r="D214" s="175" t="s">
        <v>128</v>
      </c>
      <c r="E214" s="176" t="s">
        <v>395</v>
      </c>
      <c r="F214" s="177" t="s">
        <v>396</v>
      </c>
      <c r="G214" s="178" t="s">
        <v>397</v>
      </c>
      <c r="H214" s="179">
        <v>250</v>
      </c>
      <c r="I214" s="180"/>
      <c r="J214" s="181">
        <f>ROUND(I214*H214,2)</f>
        <v>0</v>
      </c>
      <c r="K214" s="177" t="s">
        <v>131</v>
      </c>
      <c r="L214" s="41"/>
      <c r="M214" s="182" t="s">
        <v>19</v>
      </c>
      <c r="N214" s="183" t="s">
        <v>44</v>
      </c>
      <c r="O214" s="66"/>
      <c r="P214" s="184">
        <f>O214*H214</f>
        <v>0</v>
      </c>
      <c r="Q214" s="184">
        <v>7.3959999999999998E-2</v>
      </c>
      <c r="R214" s="184">
        <f>Q214*H214</f>
        <v>18.489999999999998</v>
      </c>
      <c r="S214" s="184">
        <v>0</v>
      </c>
      <c r="T214" s="185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6" t="s">
        <v>155</v>
      </c>
      <c r="AT214" s="186" t="s">
        <v>128</v>
      </c>
      <c r="AU214" s="186" t="s">
        <v>83</v>
      </c>
      <c r="AY214" s="19" t="s">
        <v>125</v>
      </c>
      <c r="BE214" s="187">
        <f>IF(N214="základní",J214,0)</f>
        <v>0</v>
      </c>
      <c r="BF214" s="187">
        <f>IF(N214="snížená",J214,0)</f>
        <v>0</v>
      </c>
      <c r="BG214" s="187">
        <f>IF(N214="zákl. přenesená",J214,0)</f>
        <v>0</v>
      </c>
      <c r="BH214" s="187">
        <f>IF(N214="sníž. přenesená",J214,0)</f>
        <v>0</v>
      </c>
      <c r="BI214" s="187">
        <f>IF(N214="nulová",J214,0)</f>
        <v>0</v>
      </c>
      <c r="BJ214" s="19" t="s">
        <v>81</v>
      </c>
      <c r="BK214" s="187">
        <f>ROUND(I214*H214,2)</f>
        <v>0</v>
      </c>
      <c r="BL214" s="19" t="s">
        <v>155</v>
      </c>
      <c r="BM214" s="186" t="s">
        <v>398</v>
      </c>
    </row>
    <row r="215" spans="1:65" s="2" customFormat="1" ht="27" x14ac:dyDescent="0.2">
      <c r="A215" s="36"/>
      <c r="B215" s="37"/>
      <c r="C215" s="38"/>
      <c r="D215" s="188" t="s">
        <v>134</v>
      </c>
      <c r="E215" s="38"/>
      <c r="F215" s="189" t="s">
        <v>399</v>
      </c>
      <c r="G215" s="38"/>
      <c r="H215" s="38"/>
      <c r="I215" s="190"/>
      <c r="J215" s="38"/>
      <c r="K215" s="38"/>
      <c r="L215" s="41"/>
      <c r="M215" s="191"/>
      <c r="N215" s="192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134</v>
      </c>
      <c r="AU215" s="19" t="s">
        <v>83</v>
      </c>
    </row>
    <row r="216" spans="1:65" s="2" customFormat="1" ht="10" x14ac:dyDescent="0.2">
      <c r="A216" s="36"/>
      <c r="B216" s="37"/>
      <c r="C216" s="38"/>
      <c r="D216" s="193" t="s">
        <v>135</v>
      </c>
      <c r="E216" s="38"/>
      <c r="F216" s="194" t="s">
        <v>400</v>
      </c>
      <c r="G216" s="38"/>
      <c r="H216" s="38"/>
      <c r="I216" s="190"/>
      <c r="J216" s="38"/>
      <c r="K216" s="38"/>
      <c r="L216" s="41"/>
      <c r="M216" s="191"/>
      <c r="N216" s="192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135</v>
      </c>
      <c r="AU216" s="19" t="s">
        <v>83</v>
      </c>
    </row>
    <row r="217" spans="1:65" s="13" customFormat="1" ht="10" x14ac:dyDescent="0.2">
      <c r="B217" s="196"/>
      <c r="C217" s="197"/>
      <c r="D217" s="188" t="s">
        <v>151</v>
      </c>
      <c r="E217" s="198" t="s">
        <v>19</v>
      </c>
      <c r="F217" s="199" t="s">
        <v>401</v>
      </c>
      <c r="G217" s="197"/>
      <c r="H217" s="200">
        <v>250</v>
      </c>
      <c r="I217" s="201"/>
      <c r="J217" s="197"/>
      <c r="K217" s="197"/>
      <c r="L217" s="202"/>
      <c r="M217" s="203"/>
      <c r="N217" s="204"/>
      <c r="O217" s="204"/>
      <c r="P217" s="204"/>
      <c r="Q217" s="204"/>
      <c r="R217" s="204"/>
      <c r="S217" s="204"/>
      <c r="T217" s="205"/>
      <c r="AT217" s="206" t="s">
        <v>151</v>
      </c>
      <c r="AU217" s="206" t="s">
        <v>83</v>
      </c>
      <c r="AV217" s="13" t="s">
        <v>83</v>
      </c>
      <c r="AW217" s="13" t="s">
        <v>33</v>
      </c>
      <c r="AX217" s="13" t="s">
        <v>81</v>
      </c>
      <c r="AY217" s="206" t="s">
        <v>125</v>
      </c>
    </row>
    <row r="218" spans="1:65" s="12" customFormat="1" ht="22.75" customHeight="1" x14ac:dyDescent="0.25">
      <c r="B218" s="159"/>
      <c r="C218" s="160"/>
      <c r="D218" s="161" t="s">
        <v>72</v>
      </c>
      <c r="E218" s="173" t="s">
        <v>322</v>
      </c>
      <c r="F218" s="173" t="s">
        <v>323</v>
      </c>
      <c r="G218" s="160"/>
      <c r="H218" s="160"/>
      <c r="I218" s="163"/>
      <c r="J218" s="174">
        <f>BK218</f>
        <v>0</v>
      </c>
      <c r="K218" s="160"/>
      <c r="L218" s="165"/>
      <c r="M218" s="166"/>
      <c r="N218" s="167"/>
      <c r="O218" s="167"/>
      <c r="P218" s="168">
        <f>SUM(P219:P224)</f>
        <v>0</v>
      </c>
      <c r="Q218" s="167"/>
      <c r="R218" s="168">
        <f>SUM(R219:R224)</f>
        <v>0</v>
      </c>
      <c r="S218" s="167"/>
      <c r="T218" s="169">
        <f>SUM(T219:T224)</f>
        <v>0</v>
      </c>
      <c r="AR218" s="170" t="s">
        <v>81</v>
      </c>
      <c r="AT218" s="171" t="s">
        <v>72</v>
      </c>
      <c r="AU218" s="171" t="s">
        <v>81</v>
      </c>
      <c r="AY218" s="170" t="s">
        <v>125</v>
      </c>
      <c r="BK218" s="172">
        <f>SUM(BK219:BK224)</f>
        <v>0</v>
      </c>
    </row>
    <row r="219" spans="1:65" s="2" customFormat="1" ht="24.15" customHeight="1" x14ac:dyDescent="0.2">
      <c r="A219" s="36"/>
      <c r="B219" s="37"/>
      <c r="C219" s="175" t="s">
        <v>310</v>
      </c>
      <c r="D219" s="175" t="s">
        <v>128</v>
      </c>
      <c r="E219" s="176" t="s">
        <v>324</v>
      </c>
      <c r="F219" s="177" t="s">
        <v>325</v>
      </c>
      <c r="G219" s="178" t="s">
        <v>211</v>
      </c>
      <c r="H219" s="179">
        <v>52.61</v>
      </c>
      <c r="I219" s="180"/>
      <c r="J219" s="181">
        <f>ROUND(I219*H219,2)</f>
        <v>0</v>
      </c>
      <c r="K219" s="177" t="s">
        <v>131</v>
      </c>
      <c r="L219" s="41"/>
      <c r="M219" s="182" t="s">
        <v>19</v>
      </c>
      <c r="N219" s="183" t="s">
        <v>44</v>
      </c>
      <c r="O219" s="66"/>
      <c r="P219" s="184">
        <f>O219*H219</f>
        <v>0</v>
      </c>
      <c r="Q219" s="184">
        <v>0</v>
      </c>
      <c r="R219" s="184">
        <f>Q219*H219</f>
        <v>0</v>
      </c>
      <c r="S219" s="184">
        <v>0</v>
      </c>
      <c r="T219" s="185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6" t="s">
        <v>155</v>
      </c>
      <c r="AT219" s="186" t="s">
        <v>128</v>
      </c>
      <c r="AU219" s="186" t="s">
        <v>83</v>
      </c>
      <c r="AY219" s="19" t="s">
        <v>125</v>
      </c>
      <c r="BE219" s="187">
        <f>IF(N219="základní",J219,0)</f>
        <v>0</v>
      </c>
      <c r="BF219" s="187">
        <f>IF(N219="snížená",J219,0)</f>
        <v>0</v>
      </c>
      <c r="BG219" s="187">
        <f>IF(N219="zákl. přenesená",J219,0)</f>
        <v>0</v>
      </c>
      <c r="BH219" s="187">
        <f>IF(N219="sníž. přenesená",J219,0)</f>
        <v>0</v>
      </c>
      <c r="BI219" s="187">
        <f>IF(N219="nulová",J219,0)</f>
        <v>0</v>
      </c>
      <c r="BJ219" s="19" t="s">
        <v>81</v>
      </c>
      <c r="BK219" s="187">
        <f>ROUND(I219*H219,2)</f>
        <v>0</v>
      </c>
      <c r="BL219" s="19" t="s">
        <v>155</v>
      </c>
      <c r="BM219" s="186" t="s">
        <v>402</v>
      </c>
    </row>
    <row r="220" spans="1:65" s="2" customFormat="1" ht="27" x14ac:dyDescent="0.2">
      <c r="A220" s="36"/>
      <c r="B220" s="37"/>
      <c r="C220" s="38"/>
      <c r="D220" s="188" t="s">
        <v>134</v>
      </c>
      <c r="E220" s="38"/>
      <c r="F220" s="189" t="s">
        <v>327</v>
      </c>
      <c r="G220" s="38"/>
      <c r="H220" s="38"/>
      <c r="I220" s="190"/>
      <c r="J220" s="38"/>
      <c r="K220" s="38"/>
      <c r="L220" s="41"/>
      <c r="M220" s="191"/>
      <c r="N220" s="192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134</v>
      </c>
      <c r="AU220" s="19" t="s">
        <v>83</v>
      </c>
    </row>
    <row r="221" spans="1:65" s="2" customFormat="1" ht="10" x14ac:dyDescent="0.2">
      <c r="A221" s="36"/>
      <c r="B221" s="37"/>
      <c r="C221" s="38"/>
      <c r="D221" s="193" t="s">
        <v>135</v>
      </c>
      <c r="E221" s="38"/>
      <c r="F221" s="194" t="s">
        <v>328</v>
      </c>
      <c r="G221" s="38"/>
      <c r="H221" s="38"/>
      <c r="I221" s="190"/>
      <c r="J221" s="38"/>
      <c r="K221" s="38"/>
      <c r="L221" s="41"/>
      <c r="M221" s="191"/>
      <c r="N221" s="192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135</v>
      </c>
      <c r="AU221" s="19" t="s">
        <v>83</v>
      </c>
    </row>
    <row r="222" spans="1:65" s="2" customFormat="1" ht="24.15" customHeight="1" x14ac:dyDescent="0.2">
      <c r="A222" s="36"/>
      <c r="B222" s="37"/>
      <c r="C222" s="175" t="s">
        <v>258</v>
      </c>
      <c r="D222" s="175" t="s">
        <v>128</v>
      </c>
      <c r="E222" s="176" t="s">
        <v>330</v>
      </c>
      <c r="F222" s="177" t="s">
        <v>331</v>
      </c>
      <c r="G222" s="178" t="s">
        <v>211</v>
      </c>
      <c r="H222" s="179">
        <v>52.61</v>
      </c>
      <c r="I222" s="180"/>
      <c r="J222" s="181">
        <f>ROUND(I222*H222,2)</f>
        <v>0</v>
      </c>
      <c r="K222" s="177" t="s">
        <v>131</v>
      </c>
      <c r="L222" s="41"/>
      <c r="M222" s="182" t="s">
        <v>19</v>
      </c>
      <c r="N222" s="183" t="s">
        <v>44</v>
      </c>
      <c r="O222" s="66"/>
      <c r="P222" s="184">
        <f>O222*H222</f>
        <v>0</v>
      </c>
      <c r="Q222" s="184">
        <v>0</v>
      </c>
      <c r="R222" s="184">
        <f>Q222*H222</f>
        <v>0</v>
      </c>
      <c r="S222" s="184">
        <v>0</v>
      </c>
      <c r="T222" s="185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6" t="s">
        <v>155</v>
      </c>
      <c r="AT222" s="186" t="s">
        <v>128</v>
      </c>
      <c r="AU222" s="186" t="s">
        <v>83</v>
      </c>
      <c r="AY222" s="19" t="s">
        <v>125</v>
      </c>
      <c r="BE222" s="187">
        <f>IF(N222="základní",J222,0)</f>
        <v>0</v>
      </c>
      <c r="BF222" s="187">
        <f>IF(N222="snížená",J222,0)</f>
        <v>0</v>
      </c>
      <c r="BG222" s="187">
        <f>IF(N222="zákl. přenesená",J222,0)</f>
        <v>0</v>
      </c>
      <c r="BH222" s="187">
        <f>IF(N222="sníž. přenesená",J222,0)</f>
        <v>0</v>
      </c>
      <c r="BI222" s="187">
        <f>IF(N222="nulová",J222,0)</f>
        <v>0</v>
      </c>
      <c r="BJ222" s="19" t="s">
        <v>81</v>
      </c>
      <c r="BK222" s="187">
        <f>ROUND(I222*H222,2)</f>
        <v>0</v>
      </c>
      <c r="BL222" s="19" t="s">
        <v>155</v>
      </c>
      <c r="BM222" s="186" t="s">
        <v>403</v>
      </c>
    </row>
    <row r="223" spans="1:65" s="2" customFormat="1" ht="36" x14ac:dyDescent="0.2">
      <c r="A223" s="36"/>
      <c r="B223" s="37"/>
      <c r="C223" s="38"/>
      <c r="D223" s="188" t="s">
        <v>134</v>
      </c>
      <c r="E223" s="38"/>
      <c r="F223" s="189" t="s">
        <v>333</v>
      </c>
      <c r="G223" s="38"/>
      <c r="H223" s="38"/>
      <c r="I223" s="190"/>
      <c r="J223" s="38"/>
      <c r="K223" s="38"/>
      <c r="L223" s="41"/>
      <c r="M223" s="191"/>
      <c r="N223" s="192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134</v>
      </c>
      <c r="AU223" s="19" t="s">
        <v>83</v>
      </c>
    </row>
    <row r="224" spans="1:65" s="2" customFormat="1" ht="10" x14ac:dyDescent="0.2">
      <c r="A224" s="36"/>
      <c r="B224" s="37"/>
      <c r="C224" s="38"/>
      <c r="D224" s="193" t="s">
        <v>135</v>
      </c>
      <c r="E224" s="38"/>
      <c r="F224" s="194" t="s">
        <v>334</v>
      </c>
      <c r="G224" s="38"/>
      <c r="H224" s="38"/>
      <c r="I224" s="190"/>
      <c r="J224" s="38"/>
      <c r="K224" s="38"/>
      <c r="L224" s="41"/>
      <c r="M224" s="191"/>
      <c r="N224" s="192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135</v>
      </c>
      <c r="AU224" s="19" t="s">
        <v>83</v>
      </c>
    </row>
    <row r="225" spans="1:65" s="12" customFormat="1" ht="25.9" customHeight="1" x14ac:dyDescent="0.35">
      <c r="B225" s="159"/>
      <c r="C225" s="160"/>
      <c r="D225" s="161" t="s">
        <v>72</v>
      </c>
      <c r="E225" s="162" t="s">
        <v>404</v>
      </c>
      <c r="F225" s="162" t="s">
        <v>405</v>
      </c>
      <c r="G225" s="160"/>
      <c r="H225" s="160"/>
      <c r="I225" s="163"/>
      <c r="J225" s="164">
        <f>BK225</f>
        <v>0</v>
      </c>
      <c r="K225" s="160"/>
      <c r="L225" s="165"/>
      <c r="M225" s="166"/>
      <c r="N225" s="167"/>
      <c r="O225" s="167"/>
      <c r="P225" s="168">
        <f>P226</f>
        <v>0</v>
      </c>
      <c r="Q225" s="167"/>
      <c r="R225" s="168">
        <f>R226</f>
        <v>0.32250000000000001</v>
      </c>
      <c r="S225" s="167"/>
      <c r="T225" s="169">
        <f>T226</f>
        <v>0</v>
      </c>
      <c r="AR225" s="170" t="s">
        <v>83</v>
      </c>
      <c r="AT225" s="171" t="s">
        <v>72</v>
      </c>
      <c r="AU225" s="171" t="s">
        <v>73</v>
      </c>
      <c r="AY225" s="170" t="s">
        <v>125</v>
      </c>
      <c r="BK225" s="172">
        <f>BK226</f>
        <v>0</v>
      </c>
    </row>
    <row r="226" spans="1:65" s="12" customFormat="1" ht="22.75" customHeight="1" x14ac:dyDescent="0.25">
      <c r="B226" s="159"/>
      <c r="C226" s="160"/>
      <c r="D226" s="161" t="s">
        <v>72</v>
      </c>
      <c r="E226" s="173" t="s">
        <v>406</v>
      </c>
      <c r="F226" s="173" t="s">
        <v>407</v>
      </c>
      <c r="G226" s="160"/>
      <c r="H226" s="160"/>
      <c r="I226" s="163"/>
      <c r="J226" s="174">
        <f>BK226</f>
        <v>0</v>
      </c>
      <c r="K226" s="160"/>
      <c r="L226" s="165"/>
      <c r="M226" s="166"/>
      <c r="N226" s="167"/>
      <c r="O226" s="167"/>
      <c r="P226" s="168">
        <f>SUM(P227:P238)</f>
        <v>0</v>
      </c>
      <c r="Q226" s="167"/>
      <c r="R226" s="168">
        <f>SUM(R227:R238)</f>
        <v>0.32250000000000001</v>
      </c>
      <c r="S226" s="167"/>
      <c r="T226" s="169">
        <f>SUM(T227:T238)</f>
        <v>0</v>
      </c>
      <c r="AR226" s="170" t="s">
        <v>83</v>
      </c>
      <c r="AT226" s="171" t="s">
        <v>72</v>
      </c>
      <c r="AU226" s="171" t="s">
        <v>81</v>
      </c>
      <c r="AY226" s="170" t="s">
        <v>125</v>
      </c>
      <c r="BK226" s="172">
        <f>SUM(BK227:BK238)</f>
        <v>0</v>
      </c>
    </row>
    <row r="227" spans="1:65" s="2" customFormat="1" ht="24.15" customHeight="1" x14ac:dyDescent="0.2">
      <c r="A227" s="36"/>
      <c r="B227" s="37"/>
      <c r="C227" s="175" t="s">
        <v>241</v>
      </c>
      <c r="D227" s="175" t="s">
        <v>128</v>
      </c>
      <c r="E227" s="176" t="s">
        <v>408</v>
      </c>
      <c r="F227" s="177" t="s">
        <v>409</v>
      </c>
      <c r="G227" s="178" t="s">
        <v>397</v>
      </c>
      <c r="H227" s="179">
        <v>250</v>
      </c>
      <c r="I227" s="180"/>
      <c r="J227" s="181">
        <f>ROUND(I227*H227,2)</f>
        <v>0</v>
      </c>
      <c r="K227" s="177" t="s">
        <v>131</v>
      </c>
      <c r="L227" s="41"/>
      <c r="M227" s="182" t="s">
        <v>19</v>
      </c>
      <c r="N227" s="183" t="s">
        <v>44</v>
      </c>
      <c r="O227" s="66"/>
      <c r="P227" s="184">
        <f>O227*H227</f>
        <v>0</v>
      </c>
      <c r="Q227" s="184">
        <v>1.1E-4</v>
      </c>
      <c r="R227" s="184">
        <f>Q227*H227</f>
        <v>2.75E-2</v>
      </c>
      <c r="S227" s="184">
        <v>0</v>
      </c>
      <c r="T227" s="185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6" t="s">
        <v>304</v>
      </c>
      <c r="AT227" s="186" t="s">
        <v>128</v>
      </c>
      <c r="AU227" s="186" t="s">
        <v>83</v>
      </c>
      <c r="AY227" s="19" t="s">
        <v>125</v>
      </c>
      <c r="BE227" s="187">
        <f>IF(N227="základní",J227,0)</f>
        <v>0</v>
      </c>
      <c r="BF227" s="187">
        <f>IF(N227="snížená",J227,0)</f>
        <v>0</v>
      </c>
      <c r="BG227" s="187">
        <f>IF(N227="zákl. přenesená",J227,0)</f>
        <v>0</v>
      </c>
      <c r="BH227" s="187">
        <f>IF(N227="sníž. přenesená",J227,0)</f>
        <v>0</v>
      </c>
      <c r="BI227" s="187">
        <f>IF(N227="nulová",J227,0)</f>
        <v>0</v>
      </c>
      <c r="BJ227" s="19" t="s">
        <v>81</v>
      </c>
      <c r="BK227" s="187">
        <f>ROUND(I227*H227,2)</f>
        <v>0</v>
      </c>
      <c r="BL227" s="19" t="s">
        <v>304</v>
      </c>
      <c r="BM227" s="186" t="s">
        <v>410</v>
      </c>
    </row>
    <row r="228" spans="1:65" s="2" customFormat="1" ht="18" x14ac:dyDescent="0.2">
      <c r="A228" s="36"/>
      <c r="B228" s="37"/>
      <c r="C228" s="38"/>
      <c r="D228" s="188" t="s">
        <v>134</v>
      </c>
      <c r="E228" s="38"/>
      <c r="F228" s="189" t="s">
        <v>411</v>
      </c>
      <c r="G228" s="38"/>
      <c r="H228" s="38"/>
      <c r="I228" s="190"/>
      <c r="J228" s="38"/>
      <c r="K228" s="38"/>
      <c r="L228" s="41"/>
      <c r="M228" s="191"/>
      <c r="N228" s="192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134</v>
      </c>
      <c r="AU228" s="19" t="s">
        <v>83</v>
      </c>
    </row>
    <row r="229" spans="1:65" s="2" customFormat="1" ht="10" x14ac:dyDescent="0.2">
      <c r="A229" s="36"/>
      <c r="B229" s="37"/>
      <c r="C229" s="38"/>
      <c r="D229" s="193" t="s">
        <v>135</v>
      </c>
      <c r="E229" s="38"/>
      <c r="F229" s="194" t="s">
        <v>412</v>
      </c>
      <c r="G229" s="38"/>
      <c r="H229" s="38"/>
      <c r="I229" s="190"/>
      <c r="J229" s="38"/>
      <c r="K229" s="38"/>
      <c r="L229" s="41"/>
      <c r="M229" s="191"/>
      <c r="N229" s="192"/>
      <c r="O229" s="66"/>
      <c r="P229" s="66"/>
      <c r="Q229" s="66"/>
      <c r="R229" s="66"/>
      <c r="S229" s="66"/>
      <c r="T229" s="67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135</v>
      </c>
      <c r="AU229" s="19" t="s">
        <v>83</v>
      </c>
    </row>
    <row r="230" spans="1:65" s="13" customFormat="1" ht="10" x14ac:dyDescent="0.2">
      <c r="B230" s="196"/>
      <c r="C230" s="197"/>
      <c r="D230" s="188" t="s">
        <v>151</v>
      </c>
      <c r="E230" s="198" t="s">
        <v>19</v>
      </c>
      <c r="F230" s="199" t="s">
        <v>401</v>
      </c>
      <c r="G230" s="197"/>
      <c r="H230" s="200">
        <v>250</v>
      </c>
      <c r="I230" s="201"/>
      <c r="J230" s="197"/>
      <c r="K230" s="197"/>
      <c r="L230" s="202"/>
      <c r="M230" s="203"/>
      <c r="N230" s="204"/>
      <c r="O230" s="204"/>
      <c r="P230" s="204"/>
      <c r="Q230" s="204"/>
      <c r="R230" s="204"/>
      <c r="S230" s="204"/>
      <c r="T230" s="205"/>
      <c r="AT230" s="206" t="s">
        <v>151</v>
      </c>
      <c r="AU230" s="206" t="s">
        <v>83</v>
      </c>
      <c r="AV230" s="13" t="s">
        <v>83</v>
      </c>
      <c r="AW230" s="13" t="s">
        <v>33</v>
      </c>
      <c r="AX230" s="13" t="s">
        <v>81</v>
      </c>
      <c r="AY230" s="206" t="s">
        <v>125</v>
      </c>
    </row>
    <row r="231" spans="1:65" s="2" customFormat="1" ht="16.5" customHeight="1" x14ac:dyDescent="0.2">
      <c r="A231" s="36"/>
      <c r="B231" s="37"/>
      <c r="C231" s="175" t="s">
        <v>329</v>
      </c>
      <c r="D231" s="175" t="s">
        <v>128</v>
      </c>
      <c r="E231" s="176" t="s">
        <v>413</v>
      </c>
      <c r="F231" s="177" t="s">
        <v>414</v>
      </c>
      <c r="G231" s="178" t="s">
        <v>397</v>
      </c>
      <c r="H231" s="179">
        <v>250</v>
      </c>
      <c r="I231" s="180"/>
      <c r="J231" s="181">
        <f>ROUND(I231*H231,2)</f>
        <v>0</v>
      </c>
      <c r="K231" s="177" t="s">
        <v>131</v>
      </c>
      <c r="L231" s="41"/>
      <c r="M231" s="182" t="s">
        <v>19</v>
      </c>
      <c r="N231" s="183" t="s">
        <v>44</v>
      </c>
      <c r="O231" s="66"/>
      <c r="P231" s="184">
        <f>O231*H231</f>
        <v>0</v>
      </c>
      <c r="Q231" s="184">
        <v>9.7999999999999997E-4</v>
      </c>
      <c r="R231" s="184">
        <f>Q231*H231</f>
        <v>0.245</v>
      </c>
      <c r="S231" s="184">
        <v>0</v>
      </c>
      <c r="T231" s="185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6" t="s">
        <v>304</v>
      </c>
      <c r="AT231" s="186" t="s">
        <v>128</v>
      </c>
      <c r="AU231" s="186" t="s">
        <v>83</v>
      </c>
      <c r="AY231" s="19" t="s">
        <v>125</v>
      </c>
      <c r="BE231" s="187">
        <f>IF(N231="základní",J231,0)</f>
        <v>0</v>
      </c>
      <c r="BF231" s="187">
        <f>IF(N231="snížená",J231,0)</f>
        <v>0</v>
      </c>
      <c r="BG231" s="187">
        <f>IF(N231="zákl. přenesená",J231,0)</f>
        <v>0</v>
      </c>
      <c r="BH231" s="187">
        <f>IF(N231="sníž. přenesená",J231,0)</f>
        <v>0</v>
      </c>
      <c r="BI231" s="187">
        <f>IF(N231="nulová",J231,0)</f>
        <v>0</v>
      </c>
      <c r="BJ231" s="19" t="s">
        <v>81</v>
      </c>
      <c r="BK231" s="187">
        <f>ROUND(I231*H231,2)</f>
        <v>0</v>
      </c>
      <c r="BL231" s="19" t="s">
        <v>304</v>
      </c>
      <c r="BM231" s="186" t="s">
        <v>415</v>
      </c>
    </row>
    <row r="232" spans="1:65" s="2" customFormat="1" ht="10" x14ac:dyDescent="0.2">
      <c r="A232" s="36"/>
      <c r="B232" s="37"/>
      <c r="C232" s="38"/>
      <c r="D232" s="188" t="s">
        <v>134</v>
      </c>
      <c r="E232" s="38"/>
      <c r="F232" s="189" t="s">
        <v>416</v>
      </c>
      <c r="G232" s="38"/>
      <c r="H232" s="38"/>
      <c r="I232" s="190"/>
      <c r="J232" s="38"/>
      <c r="K232" s="38"/>
      <c r="L232" s="41"/>
      <c r="M232" s="191"/>
      <c r="N232" s="192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134</v>
      </c>
      <c r="AU232" s="19" t="s">
        <v>83</v>
      </c>
    </row>
    <row r="233" spans="1:65" s="2" customFormat="1" ht="10" x14ac:dyDescent="0.2">
      <c r="A233" s="36"/>
      <c r="B233" s="37"/>
      <c r="C233" s="38"/>
      <c r="D233" s="193" t="s">
        <v>135</v>
      </c>
      <c r="E233" s="38"/>
      <c r="F233" s="194" t="s">
        <v>417</v>
      </c>
      <c r="G233" s="38"/>
      <c r="H233" s="38"/>
      <c r="I233" s="190"/>
      <c r="J233" s="38"/>
      <c r="K233" s="38"/>
      <c r="L233" s="41"/>
      <c r="M233" s="191"/>
      <c r="N233" s="192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135</v>
      </c>
      <c r="AU233" s="19" t="s">
        <v>83</v>
      </c>
    </row>
    <row r="234" spans="1:65" s="13" customFormat="1" ht="10" x14ac:dyDescent="0.2">
      <c r="B234" s="196"/>
      <c r="C234" s="197"/>
      <c r="D234" s="188" t="s">
        <v>151</v>
      </c>
      <c r="E234" s="198" t="s">
        <v>19</v>
      </c>
      <c r="F234" s="199" t="s">
        <v>401</v>
      </c>
      <c r="G234" s="197"/>
      <c r="H234" s="200">
        <v>250</v>
      </c>
      <c r="I234" s="201"/>
      <c r="J234" s="197"/>
      <c r="K234" s="197"/>
      <c r="L234" s="202"/>
      <c r="M234" s="203"/>
      <c r="N234" s="204"/>
      <c r="O234" s="204"/>
      <c r="P234" s="204"/>
      <c r="Q234" s="204"/>
      <c r="R234" s="204"/>
      <c r="S234" s="204"/>
      <c r="T234" s="205"/>
      <c r="AT234" s="206" t="s">
        <v>151</v>
      </c>
      <c r="AU234" s="206" t="s">
        <v>83</v>
      </c>
      <c r="AV234" s="13" t="s">
        <v>83</v>
      </c>
      <c r="AW234" s="13" t="s">
        <v>33</v>
      </c>
      <c r="AX234" s="13" t="s">
        <v>81</v>
      </c>
      <c r="AY234" s="206" t="s">
        <v>125</v>
      </c>
    </row>
    <row r="235" spans="1:65" s="2" customFormat="1" ht="24.15" customHeight="1" x14ac:dyDescent="0.2">
      <c r="A235" s="36"/>
      <c r="B235" s="37"/>
      <c r="C235" s="175" t="s">
        <v>7</v>
      </c>
      <c r="D235" s="175" t="s">
        <v>128</v>
      </c>
      <c r="E235" s="176" t="s">
        <v>418</v>
      </c>
      <c r="F235" s="177" t="s">
        <v>419</v>
      </c>
      <c r="G235" s="178" t="s">
        <v>397</v>
      </c>
      <c r="H235" s="179">
        <v>250</v>
      </c>
      <c r="I235" s="180"/>
      <c r="J235" s="181">
        <f>ROUND(I235*H235,2)</f>
        <v>0</v>
      </c>
      <c r="K235" s="177" t="s">
        <v>131</v>
      </c>
      <c r="L235" s="41"/>
      <c r="M235" s="182" t="s">
        <v>19</v>
      </c>
      <c r="N235" s="183" t="s">
        <v>44</v>
      </c>
      <c r="O235" s="66"/>
      <c r="P235" s="184">
        <f>O235*H235</f>
        <v>0</v>
      </c>
      <c r="Q235" s="184">
        <v>2.0000000000000001E-4</v>
      </c>
      <c r="R235" s="184">
        <f>Q235*H235</f>
        <v>0.05</v>
      </c>
      <c r="S235" s="184">
        <v>0</v>
      </c>
      <c r="T235" s="185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6" t="s">
        <v>304</v>
      </c>
      <c r="AT235" s="186" t="s">
        <v>128</v>
      </c>
      <c r="AU235" s="186" t="s">
        <v>83</v>
      </c>
      <c r="AY235" s="19" t="s">
        <v>125</v>
      </c>
      <c r="BE235" s="187">
        <f>IF(N235="základní",J235,0)</f>
        <v>0</v>
      </c>
      <c r="BF235" s="187">
        <f>IF(N235="snížená",J235,0)</f>
        <v>0</v>
      </c>
      <c r="BG235" s="187">
        <f>IF(N235="zákl. přenesená",J235,0)</f>
        <v>0</v>
      </c>
      <c r="BH235" s="187">
        <f>IF(N235="sníž. přenesená",J235,0)</f>
        <v>0</v>
      </c>
      <c r="BI235" s="187">
        <f>IF(N235="nulová",J235,0)</f>
        <v>0</v>
      </c>
      <c r="BJ235" s="19" t="s">
        <v>81</v>
      </c>
      <c r="BK235" s="187">
        <f>ROUND(I235*H235,2)</f>
        <v>0</v>
      </c>
      <c r="BL235" s="19" t="s">
        <v>304</v>
      </c>
      <c r="BM235" s="186" t="s">
        <v>420</v>
      </c>
    </row>
    <row r="236" spans="1:65" s="2" customFormat="1" ht="27" x14ac:dyDescent="0.2">
      <c r="A236" s="36"/>
      <c r="B236" s="37"/>
      <c r="C236" s="38"/>
      <c r="D236" s="188" t="s">
        <v>134</v>
      </c>
      <c r="E236" s="38"/>
      <c r="F236" s="189" t="s">
        <v>421</v>
      </c>
      <c r="G236" s="38"/>
      <c r="H236" s="38"/>
      <c r="I236" s="190"/>
      <c r="J236" s="38"/>
      <c r="K236" s="38"/>
      <c r="L236" s="41"/>
      <c r="M236" s="191"/>
      <c r="N236" s="192"/>
      <c r="O236" s="66"/>
      <c r="P236" s="66"/>
      <c r="Q236" s="66"/>
      <c r="R236" s="66"/>
      <c r="S236" s="66"/>
      <c r="T236" s="67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9" t="s">
        <v>134</v>
      </c>
      <c r="AU236" s="19" t="s">
        <v>83</v>
      </c>
    </row>
    <row r="237" spans="1:65" s="2" customFormat="1" ht="10" x14ac:dyDescent="0.2">
      <c r="A237" s="36"/>
      <c r="B237" s="37"/>
      <c r="C237" s="38"/>
      <c r="D237" s="193" t="s">
        <v>135</v>
      </c>
      <c r="E237" s="38"/>
      <c r="F237" s="194" t="s">
        <v>422</v>
      </c>
      <c r="G237" s="38"/>
      <c r="H237" s="38"/>
      <c r="I237" s="190"/>
      <c r="J237" s="38"/>
      <c r="K237" s="38"/>
      <c r="L237" s="41"/>
      <c r="M237" s="191"/>
      <c r="N237" s="192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135</v>
      </c>
      <c r="AU237" s="19" t="s">
        <v>83</v>
      </c>
    </row>
    <row r="238" spans="1:65" s="13" customFormat="1" ht="10" x14ac:dyDescent="0.2">
      <c r="B238" s="196"/>
      <c r="C238" s="197"/>
      <c r="D238" s="188" t="s">
        <v>151</v>
      </c>
      <c r="E238" s="198" t="s">
        <v>19</v>
      </c>
      <c r="F238" s="199" t="s">
        <v>401</v>
      </c>
      <c r="G238" s="197"/>
      <c r="H238" s="200">
        <v>250</v>
      </c>
      <c r="I238" s="201"/>
      <c r="J238" s="197"/>
      <c r="K238" s="197"/>
      <c r="L238" s="202"/>
      <c r="M238" s="203"/>
      <c r="N238" s="204"/>
      <c r="O238" s="204"/>
      <c r="P238" s="204"/>
      <c r="Q238" s="204"/>
      <c r="R238" s="204"/>
      <c r="S238" s="204"/>
      <c r="T238" s="205"/>
      <c r="AT238" s="206" t="s">
        <v>151</v>
      </c>
      <c r="AU238" s="206" t="s">
        <v>83</v>
      </c>
      <c r="AV238" s="13" t="s">
        <v>83</v>
      </c>
      <c r="AW238" s="13" t="s">
        <v>33</v>
      </c>
      <c r="AX238" s="13" t="s">
        <v>81</v>
      </c>
      <c r="AY238" s="206" t="s">
        <v>125</v>
      </c>
    </row>
    <row r="239" spans="1:65" s="12" customFormat="1" ht="25.9" customHeight="1" x14ac:dyDescent="0.35">
      <c r="B239" s="159"/>
      <c r="C239" s="160"/>
      <c r="D239" s="161" t="s">
        <v>72</v>
      </c>
      <c r="E239" s="162" t="s">
        <v>335</v>
      </c>
      <c r="F239" s="162" t="s">
        <v>336</v>
      </c>
      <c r="G239" s="160"/>
      <c r="H239" s="160"/>
      <c r="I239" s="163"/>
      <c r="J239" s="164">
        <f>BK239</f>
        <v>0</v>
      </c>
      <c r="K239" s="160"/>
      <c r="L239" s="165"/>
      <c r="M239" s="166"/>
      <c r="N239" s="167"/>
      <c r="O239" s="167"/>
      <c r="P239" s="168">
        <f>SUM(P240:P245)</f>
        <v>0</v>
      </c>
      <c r="Q239" s="167"/>
      <c r="R239" s="168">
        <f>SUM(R240:R245)</f>
        <v>0</v>
      </c>
      <c r="S239" s="167"/>
      <c r="T239" s="169">
        <f>SUM(T240:T245)</f>
        <v>0</v>
      </c>
      <c r="AR239" s="170" t="s">
        <v>155</v>
      </c>
      <c r="AT239" s="171" t="s">
        <v>72</v>
      </c>
      <c r="AU239" s="171" t="s">
        <v>73</v>
      </c>
      <c r="AY239" s="170" t="s">
        <v>125</v>
      </c>
      <c r="BK239" s="172">
        <f>SUM(BK240:BK245)</f>
        <v>0</v>
      </c>
    </row>
    <row r="240" spans="1:65" s="2" customFormat="1" ht="21.75" customHeight="1" x14ac:dyDescent="0.2">
      <c r="A240" s="36"/>
      <c r="B240" s="37"/>
      <c r="C240" s="175" t="s">
        <v>248</v>
      </c>
      <c r="D240" s="175" t="s">
        <v>128</v>
      </c>
      <c r="E240" s="176" t="s">
        <v>337</v>
      </c>
      <c r="F240" s="177" t="s">
        <v>338</v>
      </c>
      <c r="G240" s="178" t="s">
        <v>339</v>
      </c>
      <c r="H240" s="179">
        <v>85</v>
      </c>
      <c r="I240" s="180"/>
      <c r="J240" s="181">
        <f>ROUND(I240*H240,2)</f>
        <v>0</v>
      </c>
      <c r="K240" s="177" t="s">
        <v>131</v>
      </c>
      <c r="L240" s="41"/>
      <c r="M240" s="182" t="s">
        <v>19</v>
      </c>
      <c r="N240" s="183" t="s">
        <v>44</v>
      </c>
      <c r="O240" s="66"/>
      <c r="P240" s="184">
        <f>O240*H240</f>
        <v>0</v>
      </c>
      <c r="Q240" s="184">
        <v>0</v>
      </c>
      <c r="R240" s="184">
        <f>Q240*H240</f>
        <v>0</v>
      </c>
      <c r="S240" s="184">
        <v>0</v>
      </c>
      <c r="T240" s="185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6" t="s">
        <v>340</v>
      </c>
      <c r="AT240" s="186" t="s">
        <v>128</v>
      </c>
      <c r="AU240" s="186" t="s">
        <v>81</v>
      </c>
      <c r="AY240" s="19" t="s">
        <v>125</v>
      </c>
      <c r="BE240" s="187">
        <f>IF(N240="základní",J240,0)</f>
        <v>0</v>
      </c>
      <c r="BF240" s="187">
        <f>IF(N240="snížená",J240,0)</f>
        <v>0</v>
      </c>
      <c r="BG240" s="187">
        <f>IF(N240="zákl. přenesená",J240,0)</f>
        <v>0</v>
      </c>
      <c r="BH240" s="187">
        <f>IF(N240="sníž. přenesená",J240,0)</f>
        <v>0</v>
      </c>
      <c r="BI240" s="187">
        <f>IF(N240="nulová",J240,0)</f>
        <v>0</v>
      </c>
      <c r="BJ240" s="19" t="s">
        <v>81</v>
      </c>
      <c r="BK240" s="187">
        <f>ROUND(I240*H240,2)</f>
        <v>0</v>
      </c>
      <c r="BL240" s="19" t="s">
        <v>340</v>
      </c>
      <c r="BM240" s="186" t="s">
        <v>423</v>
      </c>
    </row>
    <row r="241" spans="1:51" s="2" customFormat="1" ht="18" x14ac:dyDescent="0.2">
      <c r="A241" s="36"/>
      <c r="B241" s="37"/>
      <c r="C241" s="38"/>
      <c r="D241" s="188" t="s">
        <v>134</v>
      </c>
      <c r="E241" s="38"/>
      <c r="F241" s="189" t="s">
        <v>342</v>
      </c>
      <c r="G241" s="38"/>
      <c r="H241" s="38"/>
      <c r="I241" s="190"/>
      <c r="J241" s="38"/>
      <c r="K241" s="38"/>
      <c r="L241" s="41"/>
      <c r="M241" s="191"/>
      <c r="N241" s="192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134</v>
      </c>
      <c r="AU241" s="19" t="s">
        <v>81</v>
      </c>
    </row>
    <row r="242" spans="1:51" s="2" customFormat="1" ht="10" x14ac:dyDescent="0.2">
      <c r="A242" s="36"/>
      <c r="B242" s="37"/>
      <c r="C242" s="38"/>
      <c r="D242" s="193" t="s">
        <v>135</v>
      </c>
      <c r="E242" s="38"/>
      <c r="F242" s="194" t="s">
        <v>343</v>
      </c>
      <c r="G242" s="38"/>
      <c r="H242" s="38"/>
      <c r="I242" s="190"/>
      <c r="J242" s="38"/>
      <c r="K242" s="38"/>
      <c r="L242" s="41"/>
      <c r="M242" s="191"/>
      <c r="N242" s="192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135</v>
      </c>
      <c r="AU242" s="19" t="s">
        <v>81</v>
      </c>
    </row>
    <row r="243" spans="1:51" s="2" customFormat="1" ht="27" x14ac:dyDescent="0.2">
      <c r="A243" s="36"/>
      <c r="B243" s="37"/>
      <c r="C243" s="38"/>
      <c r="D243" s="188" t="s">
        <v>137</v>
      </c>
      <c r="E243" s="38"/>
      <c r="F243" s="195" t="s">
        <v>344</v>
      </c>
      <c r="G243" s="38"/>
      <c r="H243" s="38"/>
      <c r="I243" s="190"/>
      <c r="J243" s="38"/>
      <c r="K243" s="38"/>
      <c r="L243" s="41"/>
      <c r="M243" s="191"/>
      <c r="N243" s="192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137</v>
      </c>
      <c r="AU243" s="19" t="s">
        <v>81</v>
      </c>
    </row>
    <row r="244" spans="1:51" s="14" customFormat="1" ht="10" x14ac:dyDescent="0.2">
      <c r="B244" s="211"/>
      <c r="C244" s="212"/>
      <c r="D244" s="188" t="s">
        <v>151</v>
      </c>
      <c r="E244" s="213" t="s">
        <v>19</v>
      </c>
      <c r="F244" s="214" t="s">
        <v>345</v>
      </c>
      <c r="G244" s="212"/>
      <c r="H244" s="213" t="s">
        <v>19</v>
      </c>
      <c r="I244" s="215"/>
      <c r="J244" s="212"/>
      <c r="K244" s="212"/>
      <c r="L244" s="216"/>
      <c r="M244" s="217"/>
      <c r="N244" s="218"/>
      <c r="O244" s="218"/>
      <c r="P244" s="218"/>
      <c r="Q244" s="218"/>
      <c r="R244" s="218"/>
      <c r="S244" s="218"/>
      <c r="T244" s="219"/>
      <c r="AT244" s="220" t="s">
        <v>151</v>
      </c>
      <c r="AU244" s="220" t="s">
        <v>81</v>
      </c>
      <c r="AV244" s="14" t="s">
        <v>81</v>
      </c>
      <c r="AW244" s="14" t="s">
        <v>33</v>
      </c>
      <c r="AX244" s="14" t="s">
        <v>73</v>
      </c>
      <c r="AY244" s="220" t="s">
        <v>125</v>
      </c>
    </row>
    <row r="245" spans="1:51" s="13" customFormat="1" ht="10" x14ac:dyDescent="0.2">
      <c r="B245" s="196"/>
      <c r="C245" s="197"/>
      <c r="D245" s="188" t="s">
        <v>151</v>
      </c>
      <c r="E245" s="198" t="s">
        <v>19</v>
      </c>
      <c r="F245" s="199" t="s">
        <v>424</v>
      </c>
      <c r="G245" s="197"/>
      <c r="H245" s="200">
        <v>85</v>
      </c>
      <c r="I245" s="201"/>
      <c r="J245" s="197"/>
      <c r="K245" s="197"/>
      <c r="L245" s="202"/>
      <c r="M245" s="243"/>
      <c r="N245" s="244"/>
      <c r="O245" s="244"/>
      <c r="P245" s="244"/>
      <c r="Q245" s="244"/>
      <c r="R245" s="244"/>
      <c r="S245" s="244"/>
      <c r="T245" s="245"/>
      <c r="AT245" s="206" t="s">
        <v>151</v>
      </c>
      <c r="AU245" s="206" t="s">
        <v>81</v>
      </c>
      <c r="AV245" s="13" t="s">
        <v>83</v>
      </c>
      <c r="AW245" s="13" t="s">
        <v>33</v>
      </c>
      <c r="AX245" s="13" t="s">
        <v>81</v>
      </c>
      <c r="AY245" s="206" t="s">
        <v>125</v>
      </c>
    </row>
    <row r="246" spans="1:51" s="2" customFormat="1" ht="7" customHeight="1" x14ac:dyDescent="0.2">
      <c r="A246" s="36"/>
      <c r="B246" s="49"/>
      <c r="C246" s="50"/>
      <c r="D246" s="50"/>
      <c r="E246" s="50"/>
      <c r="F246" s="50"/>
      <c r="G246" s="50"/>
      <c r="H246" s="50"/>
      <c r="I246" s="50"/>
      <c r="J246" s="50"/>
      <c r="K246" s="50"/>
      <c r="L246" s="41"/>
      <c r="M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</row>
  </sheetData>
  <sheetProtection algorithmName="SHA-512" hashValue="7+5jJpgbFuR2Uty5JiZrlrzLzWLcGdCCj5rgIuJPoD/FLBgkKwig/+LxYd4M7Gq2WYf7d7MMhwZSeGYmeHBkYA==" saltValue="gNczKx+6iNU592npHaDxZ6M9HdJxoG4aSf6uvza6Z0Q6fDmpx++35DQLX/RtIfKnks4lU7+QI3Nqtx7QIZK3Bg==" spinCount="100000" sheet="1" objects="1" scenarios="1" formatColumns="0" formatRows="0" autoFilter="0"/>
  <autoFilter ref="C87:K245" xr:uid="{00000000-0009-0000-0000-000003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 xr:uid="{00000000-0004-0000-0300-000000000000}"/>
    <hyperlink ref="F108" r:id="rId2" xr:uid="{00000000-0004-0000-0300-000001000000}"/>
    <hyperlink ref="F123" r:id="rId3" xr:uid="{00000000-0004-0000-0300-000002000000}"/>
    <hyperlink ref="F140" r:id="rId4" xr:uid="{00000000-0004-0000-0300-000003000000}"/>
    <hyperlink ref="F156" r:id="rId5" xr:uid="{00000000-0004-0000-0300-000004000000}"/>
    <hyperlink ref="F169" r:id="rId6" xr:uid="{00000000-0004-0000-0300-000005000000}"/>
    <hyperlink ref="F185" r:id="rId7" xr:uid="{00000000-0004-0000-0300-000006000000}"/>
    <hyperlink ref="F200" r:id="rId8" xr:uid="{00000000-0004-0000-0300-000007000000}"/>
    <hyperlink ref="F204" r:id="rId9" xr:uid="{00000000-0004-0000-0300-000008000000}"/>
    <hyperlink ref="F216" r:id="rId10" xr:uid="{00000000-0004-0000-0300-000009000000}"/>
    <hyperlink ref="F221" r:id="rId11" xr:uid="{00000000-0004-0000-0300-00000A000000}"/>
    <hyperlink ref="F224" r:id="rId12" xr:uid="{00000000-0004-0000-0300-00000B000000}"/>
    <hyperlink ref="F229" r:id="rId13" xr:uid="{00000000-0004-0000-0300-00000C000000}"/>
    <hyperlink ref="F233" r:id="rId14" xr:uid="{00000000-0004-0000-0300-00000D000000}"/>
    <hyperlink ref="F237" r:id="rId15" xr:uid="{00000000-0004-0000-0300-00000E000000}"/>
    <hyperlink ref="F242" r:id="rId16" xr:uid="{00000000-0004-0000-0300-00000F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33"/>
  <sheetViews>
    <sheetView showGridLines="0" workbookViewId="0"/>
  </sheetViews>
  <sheetFormatPr defaultRowHeight="14.5" x14ac:dyDescent="0.2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19" t="s">
        <v>92</v>
      </c>
    </row>
    <row r="3" spans="1:46" s="1" customFormat="1" ht="7" customHeight="1" x14ac:dyDescent="0.2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83</v>
      </c>
    </row>
    <row r="4" spans="1:46" s="1" customFormat="1" ht="25" customHeight="1" x14ac:dyDescent="0.2">
      <c r="B4" s="22"/>
      <c r="D4" s="105" t="s">
        <v>101</v>
      </c>
      <c r="L4" s="22"/>
      <c r="M4" s="106" t="s">
        <v>10</v>
      </c>
      <c r="AT4" s="19" t="s">
        <v>4</v>
      </c>
    </row>
    <row r="5" spans="1:46" s="1" customFormat="1" ht="7" customHeight="1" x14ac:dyDescent="0.2">
      <c r="B5" s="22"/>
      <c r="L5" s="22"/>
    </row>
    <row r="6" spans="1:46" s="1" customFormat="1" ht="12" customHeight="1" x14ac:dyDescent="0.2">
      <c r="B6" s="22"/>
      <c r="D6" s="107" t="s">
        <v>16</v>
      </c>
      <c r="L6" s="22"/>
    </row>
    <row r="7" spans="1:46" s="1" customFormat="1" ht="16.5" customHeight="1" x14ac:dyDescent="0.2">
      <c r="B7" s="22"/>
      <c r="E7" s="373" t="str">
        <f>'Rekapitulace stavby'!K6</f>
        <v>Oplocení areálu KKN Cheb</v>
      </c>
      <c r="F7" s="374"/>
      <c r="G7" s="374"/>
      <c r="H7" s="374"/>
      <c r="L7" s="22"/>
    </row>
    <row r="8" spans="1:46" s="2" customFormat="1" ht="12" customHeight="1" x14ac:dyDescent="0.2">
      <c r="A8" s="36"/>
      <c r="B8" s="41"/>
      <c r="C8" s="36"/>
      <c r="D8" s="107" t="s">
        <v>102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75" t="s">
        <v>425</v>
      </c>
      <c r="F9" s="376"/>
      <c r="G9" s="376"/>
      <c r="H9" s="37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21. 8. 2024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 x14ac:dyDescent="0.2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77" t="str">
        <f>'Rekapitulace stavby'!E14</f>
        <v>Vyplň údaj</v>
      </c>
      <c r="F18" s="378"/>
      <c r="G18" s="378"/>
      <c r="H18" s="378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9" t="s">
        <v>32</v>
      </c>
      <c r="F21" s="36"/>
      <c r="G21" s="36"/>
      <c r="H21" s="36"/>
      <c r="I21" s="107" t="s">
        <v>28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">
        <v>35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9" t="s">
        <v>36</v>
      </c>
      <c r="F24" s="36"/>
      <c r="G24" s="36"/>
      <c r="H24" s="36"/>
      <c r="I24" s="107" t="s">
        <v>28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7" t="s">
        <v>37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 x14ac:dyDescent="0.2">
      <c r="A27" s="111"/>
      <c r="B27" s="112"/>
      <c r="C27" s="111"/>
      <c r="D27" s="111"/>
      <c r="E27" s="379" t="s">
        <v>19</v>
      </c>
      <c r="F27" s="379"/>
      <c r="G27" s="379"/>
      <c r="H27" s="37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 x14ac:dyDescent="0.2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 x14ac:dyDescent="0.2">
      <c r="A30" s="36"/>
      <c r="B30" s="41"/>
      <c r="C30" s="36"/>
      <c r="D30" s="115" t="s">
        <v>39</v>
      </c>
      <c r="E30" s="36"/>
      <c r="F30" s="36"/>
      <c r="G30" s="36"/>
      <c r="H30" s="36"/>
      <c r="I30" s="36"/>
      <c r="J30" s="116">
        <f>ROUND(J89,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 x14ac:dyDescent="0.2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 x14ac:dyDescent="0.2">
      <c r="A32" s="36"/>
      <c r="B32" s="41"/>
      <c r="C32" s="36"/>
      <c r="D32" s="36"/>
      <c r="E32" s="36"/>
      <c r="F32" s="117" t="s">
        <v>41</v>
      </c>
      <c r="G32" s="36"/>
      <c r="H32" s="36"/>
      <c r="I32" s="117" t="s">
        <v>40</v>
      </c>
      <c r="J32" s="117" t="s">
        <v>42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 x14ac:dyDescent="0.2">
      <c r="A33" s="36"/>
      <c r="B33" s="41"/>
      <c r="C33" s="36"/>
      <c r="D33" s="118" t="s">
        <v>43</v>
      </c>
      <c r="E33" s="107" t="s">
        <v>44</v>
      </c>
      <c r="F33" s="119">
        <f>ROUND((SUM(BE89:BE232)),  2)</f>
        <v>0</v>
      </c>
      <c r="G33" s="36"/>
      <c r="H33" s="36"/>
      <c r="I33" s="120">
        <v>0.21</v>
      </c>
      <c r="J33" s="119">
        <f>ROUND(((SUM(BE89:BE232))*I33),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 x14ac:dyDescent="0.2">
      <c r="A34" s="36"/>
      <c r="B34" s="41"/>
      <c r="C34" s="36"/>
      <c r="D34" s="36"/>
      <c r="E34" s="107" t="s">
        <v>45</v>
      </c>
      <c r="F34" s="119">
        <f>ROUND((SUM(BF89:BF232)),  2)</f>
        <v>0</v>
      </c>
      <c r="G34" s="36"/>
      <c r="H34" s="36"/>
      <c r="I34" s="120">
        <v>0.12</v>
      </c>
      <c r="J34" s="119">
        <f>ROUND(((SUM(BF89:BF232))*I34),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 x14ac:dyDescent="0.2">
      <c r="A35" s="36"/>
      <c r="B35" s="41"/>
      <c r="C35" s="36"/>
      <c r="D35" s="36"/>
      <c r="E35" s="107" t="s">
        <v>46</v>
      </c>
      <c r="F35" s="119">
        <f>ROUND((SUM(BG89:BG232)),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 x14ac:dyDescent="0.2">
      <c r="A36" s="36"/>
      <c r="B36" s="41"/>
      <c r="C36" s="36"/>
      <c r="D36" s="36"/>
      <c r="E36" s="107" t="s">
        <v>47</v>
      </c>
      <c r="F36" s="119">
        <f>ROUND((SUM(BH89:BH232)),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 x14ac:dyDescent="0.2">
      <c r="A37" s="36"/>
      <c r="B37" s="41"/>
      <c r="C37" s="36"/>
      <c r="D37" s="36"/>
      <c r="E37" s="107" t="s">
        <v>48</v>
      </c>
      <c r="F37" s="119">
        <f>ROUND((SUM(BI89:BI232)),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 x14ac:dyDescent="0.2">
      <c r="A39" s="36"/>
      <c r="B39" s="41"/>
      <c r="C39" s="121"/>
      <c r="D39" s="122" t="s">
        <v>49</v>
      </c>
      <c r="E39" s="123"/>
      <c r="F39" s="123"/>
      <c r="G39" s="124" t="s">
        <v>50</v>
      </c>
      <c r="H39" s="125" t="s">
        <v>51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 x14ac:dyDescent="0.2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 x14ac:dyDescent="0.2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 x14ac:dyDescent="0.2">
      <c r="A45" s="36"/>
      <c r="B45" s="37"/>
      <c r="C45" s="25" t="s">
        <v>104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80" t="str">
        <f>E7</f>
        <v>Oplocení areálu KKN Cheb</v>
      </c>
      <c r="F48" s="381"/>
      <c r="G48" s="381"/>
      <c r="H48" s="38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1" t="s">
        <v>102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33" t="str">
        <f>E9</f>
        <v>SO-03 - Poplast. pletivo na gabion. zdi</v>
      </c>
      <c r="F50" s="382"/>
      <c r="G50" s="382"/>
      <c r="H50" s="38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1" t="s">
        <v>21</v>
      </c>
      <c r="D52" s="38"/>
      <c r="E52" s="38"/>
      <c r="F52" s="29" t="str">
        <f>F12</f>
        <v>Cheb</v>
      </c>
      <c r="G52" s="38"/>
      <c r="H52" s="38"/>
      <c r="I52" s="31" t="s">
        <v>23</v>
      </c>
      <c r="J52" s="61" t="str">
        <f>IF(J12="","",J12)</f>
        <v>21. 8. 2024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 x14ac:dyDescent="0.2">
      <c r="A54" s="36"/>
      <c r="B54" s="37"/>
      <c r="C54" s="31" t="s">
        <v>25</v>
      </c>
      <c r="D54" s="38"/>
      <c r="E54" s="38"/>
      <c r="F54" s="29" t="str">
        <f>E15</f>
        <v>Karlovarská krajská nemocnice a.s., Nemocnice Cheb</v>
      </c>
      <c r="G54" s="38"/>
      <c r="H54" s="38"/>
      <c r="I54" s="31" t="s">
        <v>31</v>
      </c>
      <c r="J54" s="34" t="str">
        <f>E21</f>
        <v>PK Beránek &amp; Hradil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 x14ac:dyDescent="0.2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>Jakub Vilingr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2" t="s">
        <v>105</v>
      </c>
      <c r="D57" s="133"/>
      <c r="E57" s="133"/>
      <c r="F57" s="133"/>
      <c r="G57" s="133"/>
      <c r="H57" s="133"/>
      <c r="I57" s="133"/>
      <c r="J57" s="134" t="s">
        <v>106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 x14ac:dyDescent="0.2">
      <c r="A59" s="36"/>
      <c r="B59" s="37"/>
      <c r="C59" s="135" t="s">
        <v>71</v>
      </c>
      <c r="D59" s="38"/>
      <c r="E59" s="38"/>
      <c r="F59" s="38"/>
      <c r="G59" s="38"/>
      <c r="H59" s="38"/>
      <c r="I59" s="38"/>
      <c r="J59" s="79">
        <f>J89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5" customHeight="1" x14ac:dyDescent="0.2">
      <c r="B60" s="136"/>
      <c r="C60" s="137"/>
      <c r="D60" s="138" t="s">
        <v>161</v>
      </c>
      <c r="E60" s="139"/>
      <c r="F60" s="139"/>
      <c r="G60" s="139"/>
      <c r="H60" s="139"/>
      <c r="I60" s="139"/>
      <c r="J60" s="140">
        <f>J90</f>
        <v>0</v>
      </c>
      <c r="K60" s="137"/>
      <c r="L60" s="141"/>
    </row>
    <row r="61" spans="1:47" s="10" customFormat="1" ht="19.899999999999999" customHeight="1" x14ac:dyDescent="0.2">
      <c r="B61" s="142"/>
      <c r="C61" s="143"/>
      <c r="D61" s="144" t="s">
        <v>162</v>
      </c>
      <c r="E61" s="145"/>
      <c r="F61" s="145"/>
      <c r="G61" s="145"/>
      <c r="H61" s="145"/>
      <c r="I61" s="145"/>
      <c r="J61" s="146">
        <f>J91</f>
        <v>0</v>
      </c>
      <c r="K61" s="143"/>
      <c r="L61" s="147"/>
    </row>
    <row r="62" spans="1:47" s="10" customFormat="1" ht="19.899999999999999" customHeight="1" x14ac:dyDescent="0.2">
      <c r="B62" s="142"/>
      <c r="C62" s="143"/>
      <c r="D62" s="144" t="s">
        <v>348</v>
      </c>
      <c r="E62" s="145"/>
      <c r="F62" s="145"/>
      <c r="G62" s="145"/>
      <c r="H62" s="145"/>
      <c r="I62" s="145"/>
      <c r="J62" s="146">
        <f>J120</f>
        <v>0</v>
      </c>
      <c r="K62" s="143"/>
      <c r="L62" s="147"/>
    </row>
    <row r="63" spans="1:47" s="10" customFormat="1" ht="19.899999999999999" customHeight="1" x14ac:dyDescent="0.2">
      <c r="B63" s="142"/>
      <c r="C63" s="143"/>
      <c r="D63" s="144" t="s">
        <v>163</v>
      </c>
      <c r="E63" s="145"/>
      <c r="F63" s="145"/>
      <c r="G63" s="145"/>
      <c r="H63" s="145"/>
      <c r="I63" s="145"/>
      <c r="J63" s="146">
        <f>J144</f>
        <v>0</v>
      </c>
      <c r="K63" s="143"/>
      <c r="L63" s="147"/>
    </row>
    <row r="64" spans="1:47" s="10" customFormat="1" ht="19.899999999999999" customHeight="1" x14ac:dyDescent="0.2">
      <c r="B64" s="142"/>
      <c r="C64" s="143"/>
      <c r="D64" s="144" t="s">
        <v>164</v>
      </c>
      <c r="E64" s="145"/>
      <c r="F64" s="145"/>
      <c r="G64" s="145"/>
      <c r="H64" s="145"/>
      <c r="I64" s="145"/>
      <c r="J64" s="146">
        <f>J181</f>
        <v>0</v>
      </c>
      <c r="K64" s="143"/>
      <c r="L64" s="147"/>
    </row>
    <row r="65" spans="1:31" s="10" customFormat="1" ht="19.899999999999999" customHeight="1" x14ac:dyDescent="0.2">
      <c r="B65" s="142"/>
      <c r="C65" s="143"/>
      <c r="D65" s="144" t="s">
        <v>165</v>
      </c>
      <c r="E65" s="145"/>
      <c r="F65" s="145"/>
      <c r="G65" s="145"/>
      <c r="H65" s="145"/>
      <c r="I65" s="145"/>
      <c r="J65" s="146">
        <f>J192</f>
        <v>0</v>
      </c>
      <c r="K65" s="143"/>
      <c r="L65" s="147"/>
    </row>
    <row r="66" spans="1:31" s="10" customFormat="1" ht="19.899999999999999" customHeight="1" x14ac:dyDescent="0.2">
      <c r="B66" s="142"/>
      <c r="C66" s="143"/>
      <c r="D66" s="144" t="s">
        <v>166</v>
      </c>
      <c r="E66" s="145"/>
      <c r="F66" s="145"/>
      <c r="G66" s="145"/>
      <c r="H66" s="145"/>
      <c r="I66" s="145"/>
      <c r="J66" s="146">
        <f>J206</f>
        <v>0</v>
      </c>
      <c r="K66" s="143"/>
      <c r="L66" s="147"/>
    </row>
    <row r="67" spans="1:31" s="9" customFormat="1" ht="25" customHeight="1" x14ac:dyDescent="0.2">
      <c r="B67" s="136"/>
      <c r="C67" s="137"/>
      <c r="D67" s="138" t="s">
        <v>350</v>
      </c>
      <c r="E67" s="139"/>
      <c r="F67" s="139"/>
      <c r="G67" s="139"/>
      <c r="H67" s="139"/>
      <c r="I67" s="139"/>
      <c r="J67" s="140">
        <f>J213</f>
        <v>0</v>
      </c>
      <c r="K67" s="137"/>
      <c r="L67" s="141"/>
    </row>
    <row r="68" spans="1:31" s="10" customFormat="1" ht="19.899999999999999" customHeight="1" x14ac:dyDescent="0.2">
      <c r="B68" s="142"/>
      <c r="C68" s="143"/>
      <c r="D68" s="144" t="s">
        <v>426</v>
      </c>
      <c r="E68" s="145"/>
      <c r="F68" s="145"/>
      <c r="G68" s="145"/>
      <c r="H68" s="145"/>
      <c r="I68" s="145"/>
      <c r="J68" s="146">
        <f>J214</f>
        <v>0</v>
      </c>
      <c r="K68" s="143"/>
      <c r="L68" s="147"/>
    </row>
    <row r="69" spans="1:31" s="9" customFormat="1" ht="25" customHeight="1" x14ac:dyDescent="0.2">
      <c r="B69" s="136"/>
      <c r="C69" s="137"/>
      <c r="D69" s="138" t="s">
        <v>167</v>
      </c>
      <c r="E69" s="139"/>
      <c r="F69" s="139"/>
      <c r="G69" s="139"/>
      <c r="H69" s="139"/>
      <c r="I69" s="139"/>
      <c r="J69" s="140">
        <f>J226</f>
        <v>0</v>
      </c>
      <c r="K69" s="137"/>
      <c r="L69" s="141"/>
    </row>
    <row r="70" spans="1:31" s="2" customFormat="1" ht="21.75" customHeight="1" x14ac:dyDescent="0.2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7" customHeight="1" x14ac:dyDescent="0.2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7" customHeight="1" x14ac:dyDescent="0.2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5" customHeight="1" x14ac:dyDescent="0.2">
      <c r="A76" s="36"/>
      <c r="B76" s="37"/>
      <c r="C76" s="25" t="s">
        <v>111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7" customHeight="1" x14ac:dyDescent="0.2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 x14ac:dyDescent="0.2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 x14ac:dyDescent="0.2">
      <c r="A79" s="36"/>
      <c r="B79" s="37"/>
      <c r="C79" s="38"/>
      <c r="D79" s="38"/>
      <c r="E79" s="380" t="str">
        <f>E7</f>
        <v>Oplocení areálu KKN Cheb</v>
      </c>
      <c r="F79" s="381"/>
      <c r="G79" s="381"/>
      <c r="H79" s="381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 x14ac:dyDescent="0.2">
      <c r="A80" s="36"/>
      <c r="B80" s="37"/>
      <c r="C80" s="31" t="s">
        <v>102</v>
      </c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 x14ac:dyDescent="0.2">
      <c r="A81" s="36"/>
      <c r="B81" s="37"/>
      <c r="C81" s="38"/>
      <c r="D81" s="38"/>
      <c r="E81" s="333" t="str">
        <f>E9</f>
        <v>SO-03 - Poplast. pletivo na gabion. zdi</v>
      </c>
      <c r="F81" s="382"/>
      <c r="G81" s="382"/>
      <c r="H81" s="382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7" customHeight="1" x14ac:dyDescent="0.2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 x14ac:dyDescent="0.2">
      <c r="A83" s="36"/>
      <c r="B83" s="37"/>
      <c r="C83" s="31" t="s">
        <v>21</v>
      </c>
      <c r="D83" s="38"/>
      <c r="E83" s="38"/>
      <c r="F83" s="29" t="str">
        <f>F12</f>
        <v>Cheb</v>
      </c>
      <c r="G83" s="38"/>
      <c r="H83" s="38"/>
      <c r="I83" s="31" t="s">
        <v>23</v>
      </c>
      <c r="J83" s="61" t="str">
        <f>IF(J12="","",J12)</f>
        <v>21. 8. 2024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7" customHeight="1" x14ac:dyDescent="0.2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15" customHeight="1" x14ac:dyDescent="0.2">
      <c r="A85" s="36"/>
      <c r="B85" s="37"/>
      <c r="C85" s="31" t="s">
        <v>25</v>
      </c>
      <c r="D85" s="38"/>
      <c r="E85" s="38"/>
      <c r="F85" s="29" t="str">
        <f>E15</f>
        <v>Karlovarská krajská nemocnice a.s., Nemocnice Cheb</v>
      </c>
      <c r="G85" s="38"/>
      <c r="H85" s="38"/>
      <c r="I85" s="31" t="s">
        <v>31</v>
      </c>
      <c r="J85" s="34" t="str">
        <f>E21</f>
        <v>PK Beránek &amp; Hradil</v>
      </c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15" customHeight="1" x14ac:dyDescent="0.2">
      <c r="A86" s="36"/>
      <c r="B86" s="37"/>
      <c r="C86" s="31" t="s">
        <v>29</v>
      </c>
      <c r="D86" s="38"/>
      <c r="E86" s="38"/>
      <c r="F86" s="29" t="str">
        <f>IF(E18="","",E18)</f>
        <v>Vyplň údaj</v>
      </c>
      <c r="G86" s="38"/>
      <c r="H86" s="38"/>
      <c r="I86" s="31" t="s">
        <v>34</v>
      </c>
      <c r="J86" s="34" t="str">
        <f>E24</f>
        <v>Jakub Vilingr</v>
      </c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0.25" customHeight="1" x14ac:dyDescent="0.2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11" customFormat="1" ht="29.25" customHeight="1" x14ac:dyDescent="0.2">
      <c r="A88" s="148"/>
      <c r="B88" s="149"/>
      <c r="C88" s="150" t="s">
        <v>112</v>
      </c>
      <c r="D88" s="151" t="s">
        <v>58</v>
      </c>
      <c r="E88" s="151" t="s">
        <v>54</v>
      </c>
      <c r="F88" s="151" t="s">
        <v>55</v>
      </c>
      <c r="G88" s="151" t="s">
        <v>113</v>
      </c>
      <c r="H88" s="151" t="s">
        <v>114</v>
      </c>
      <c r="I88" s="151" t="s">
        <v>115</v>
      </c>
      <c r="J88" s="151" t="s">
        <v>106</v>
      </c>
      <c r="K88" s="152" t="s">
        <v>116</v>
      </c>
      <c r="L88" s="153"/>
      <c r="M88" s="70" t="s">
        <v>19</v>
      </c>
      <c r="N88" s="71" t="s">
        <v>43</v>
      </c>
      <c r="O88" s="71" t="s">
        <v>117</v>
      </c>
      <c r="P88" s="71" t="s">
        <v>118</v>
      </c>
      <c r="Q88" s="71" t="s">
        <v>119</v>
      </c>
      <c r="R88" s="71" t="s">
        <v>120</v>
      </c>
      <c r="S88" s="71" t="s">
        <v>121</v>
      </c>
      <c r="T88" s="72" t="s">
        <v>122</v>
      </c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</row>
    <row r="89" spans="1:65" s="2" customFormat="1" ht="22.75" customHeight="1" x14ac:dyDescent="0.35">
      <c r="A89" s="36"/>
      <c r="B89" s="37"/>
      <c r="C89" s="77" t="s">
        <v>123</v>
      </c>
      <c r="D89" s="38"/>
      <c r="E89" s="38"/>
      <c r="F89" s="38"/>
      <c r="G89" s="38"/>
      <c r="H89" s="38"/>
      <c r="I89" s="38"/>
      <c r="J89" s="154">
        <f>BK89</f>
        <v>0</v>
      </c>
      <c r="K89" s="38"/>
      <c r="L89" s="41"/>
      <c r="M89" s="73"/>
      <c r="N89" s="155"/>
      <c r="O89" s="74"/>
      <c r="P89" s="156">
        <f>P90+P213+P226</f>
        <v>0</v>
      </c>
      <c r="Q89" s="74"/>
      <c r="R89" s="156">
        <f>R90+R213+R226</f>
        <v>225.12208631000001</v>
      </c>
      <c r="S89" s="74"/>
      <c r="T89" s="157">
        <f>T90+T213+T226</f>
        <v>86.493809999999996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72</v>
      </c>
      <c r="AU89" s="19" t="s">
        <v>107</v>
      </c>
      <c r="BK89" s="158">
        <f>BK90+BK213+BK226</f>
        <v>0</v>
      </c>
    </row>
    <row r="90" spans="1:65" s="12" customFormat="1" ht="25.9" customHeight="1" x14ac:dyDescent="0.35">
      <c r="B90" s="159"/>
      <c r="C90" s="160"/>
      <c r="D90" s="161" t="s">
        <v>72</v>
      </c>
      <c r="E90" s="162" t="s">
        <v>168</v>
      </c>
      <c r="F90" s="162" t="s">
        <v>169</v>
      </c>
      <c r="G90" s="160"/>
      <c r="H90" s="160"/>
      <c r="I90" s="163"/>
      <c r="J90" s="164">
        <f>BK90</f>
        <v>0</v>
      </c>
      <c r="K90" s="160"/>
      <c r="L90" s="165"/>
      <c r="M90" s="166"/>
      <c r="N90" s="167"/>
      <c r="O90" s="167"/>
      <c r="P90" s="168">
        <f>P91+P120+P144+P181+P192+P206</f>
        <v>0</v>
      </c>
      <c r="Q90" s="167"/>
      <c r="R90" s="168">
        <f>R91+R120+R144+R181+R192+R206</f>
        <v>225.09131071000002</v>
      </c>
      <c r="S90" s="167"/>
      <c r="T90" s="169">
        <f>T91+T120+T144+T181+T192+T206</f>
        <v>86.493809999999996</v>
      </c>
      <c r="AR90" s="170" t="s">
        <v>81</v>
      </c>
      <c r="AT90" s="171" t="s">
        <v>72</v>
      </c>
      <c r="AU90" s="171" t="s">
        <v>73</v>
      </c>
      <c r="AY90" s="170" t="s">
        <v>125</v>
      </c>
      <c r="BK90" s="172">
        <f>BK91+BK120+BK144+BK181+BK192+BK206</f>
        <v>0</v>
      </c>
    </row>
    <row r="91" spans="1:65" s="12" customFormat="1" ht="22.75" customHeight="1" x14ac:dyDescent="0.25">
      <c r="B91" s="159"/>
      <c r="C91" s="160"/>
      <c r="D91" s="161" t="s">
        <v>72</v>
      </c>
      <c r="E91" s="173" t="s">
        <v>81</v>
      </c>
      <c r="F91" s="173" t="s">
        <v>170</v>
      </c>
      <c r="G91" s="160"/>
      <c r="H91" s="160"/>
      <c r="I91" s="163"/>
      <c r="J91" s="174">
        <f>BK91</f>
        <v>0</v>
      </c>
      <c r="K91" s="160"/>
      <c r="L91" s="165"/>
      <c r="M91" s="166"/>
      <c r="N91" s="167"/>
      <c r="O91" s="167"/>
      <c r="P91" s="168">
        <f>SUM(P92:P119)</f>
        <v>0</v>
      </c>
      <c r="Q91" s="167"/>
      <c r="R91" s="168">
        <f>SUM(R92:R119)</f>
        <v>0</v>
      </c>
      <c r="S91" s="167"/>
      <c r="T91" s="169">
        <f>SUM(T92:T119)</f>
        <v>0</v>
      </c>
      <c r="AR91" s="170" t="s">
        <v>81</v>
      </c>
      <c r="AT91" s="171" t="s">
        <v>72</v>
      </c>
      <c r="AU91" s="171" t="s">
        <v>81</v>
      </c>
      <c r="AY91" s="170" t="s">
        <v>125</v>
      </c>
      <c r="BK91" s="172">
        <f>SUM(BK92:BK119)</f>
        <v>0</v>
      </c>
    </row>
    <row r="92" spans="1:65" s="2" customFormat="1" ht="33" customHeight="1" x14ac:dyDescent="0.2">
      <c r="A92" s="36"/>
      <c r="B92" s="37"/>
      <c r="C92" s="175" t="s">
        <v>81</v>
      </c>
      <c r="D92" s="175" t="s">
        <v>128</v>
      </c>
      <c r="E92" s="176" t="s">
        <v>427</v>
      </c>
      <c r="F92" s="177" t="s">
        <v>428</v>
      </c>
      <c r="G92" s="178" t="s">
        <v>196</v>
      </c>
      <c r="H92" s="179">
        <v>96</v>
      </c>
      <c r="I92" s="180"/>
      <c r="J92" s="181">
        <f>ROUND(I92*H92,2)</f>
        <v>0</v>
      </c>
      <c r="K92" s="177" t="s">
        <v>131</v>
      </c>
      <c r="L92" s="41"/>
      <c r="M92" s="182" t="s">
        <v>19</v>
      </c>
      <c r="N92" s="183" t="s">
        <v>44</v>
      </c>
      <c r="O92" s="66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155</v>
      </c>
      <c r="AT92" s="186" t="s">
        <v>128</v>
      </c>
      <c r="AU92" s="186" t="s">
        <v>83</v>
      </c>
      <c r="AY92" s="19" t="s">
        <v>125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9" t="s">
        <v>81</v>
      </c>
      <c r="BK92" s="187">
        <f>ROUND(I92*H92,2)</f>
        <v>0</v>
      </c>
      <c r="BL92" s="19" t="s">
        <v>155</v>
      </c>
      <c r="BM92" s="186" t="s">
        <v>429</v>
      </c>
    </row>
    <row r="93" spans="1:65" s="2" customFormat="1" ht="27" x14ac:dyDescent="0.2">
      <c r="A93" s="36"/>
      <c r="B93" s="37"/>
      <c r="C93" s="38"/>
      <c r="D93" s="188" t="s">
        <v>134</v>
      </c>
      <c r="E93" s="38"/>
      <c r="F93" s="189" t="s">
        <v>430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134</v>
      </c>
      <c r="AU93" s="19" t="s">
        <v>83</v>
      </c>
    </row>
    <row r="94" spans="1:65" s="2" customFormat="1" ht="10" x14ac:dyDescent="0.2">
      <c r="A94" s="36"/>
      <c r="B94" s="37"/>
      <c r="C94" s="38"/>
      <c r="D94" s="193" t="s">
        <v>135</v>
      </c>
      <c r="E94" s="38"/>
      <c r="F94" s="194" t="s">
        <v>431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135</v>
      </c>
      <c r="AU94" s="19" t="s">
        <v>83</v>
      </c>
    </row>
    <row r="95" spans="1:65" s="14" customFormat="1" ht="10" x14ac:dyDescent="0.2">
      <c r="B95" s="211"/>
      <c r="C95" s="212"/>
      <c r="D95" s="188" t="s">
        <v>151</v>
      </c>
      <c r="E95" s="213" t="s">
        <v>19</v>
      </c>
      <c r="F95" s="214" t="s">
        <v>432</v>
      </c>
      <c r="G95" s="212"/>
      <c r="H95" s="213" t="s">
        <v>19</v>
      </c>
      <c r="I95" s="215"/>
      <c r="J95" s="212"/>
      <c r="K95" s="212"/>
      <c r="L95" s="216"/>
      <c r="M95" s="217"/>
      <c r="N95" s="218"/>
      <c r="O95" s="218"/>
      <c r="P95" s="218"/>
      <c r="Q95" s="218"/>
      <c r="R95" s="218"/>
      <c r="S95" s="218"/>
      <c r="T95" s="219"/>
      <c r="AT95" s="220" t="s">
        <v>151</v>
      </c>
      <c r="AU95" s="220" t="s">
        <v>83</v>
      </c>
      <c r="AV95" s="14" t="s">
        <v>81</v>
      </c>
      <c r="AW95" s="14" t="s">
        <v>33</v>
      </c>
      <c r="AX95" s="14" t="s">
        <v>73</v>
      </c>
      <c r="AY95" s="220" t="s">
        <v>125</v>
      </c>
    </row>
    <row r="96" spans="1:65" s="13" customFormat="1" ht="10" x14ac:dyDescent="0.2">
      <c r="B96" s="196"/>
      <c r="C96" s="197"/>
      <c r="D96" s="188" t="s">
        <v>151</v>
      </c>
      <c r="E96" s="198" t="s">
        <v>19</v>
      </c>
      <c r="F96" s="199" t="s">
        <v>433</v>
      </c>
      <c r="G96" s="197"/>
      <c r="H96" s="200">
        <v>96</v>
      </c>
      <c r="I96" s="201"/>
      <c r="J96" s="197"/>
      <c r="K96" s="197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151</v>
      </c>
      <c r="AU96" s="206" t="s">
        <v>83</v>
      </c>
      <c r="AV96" s="13" t="s">
        <v>83</v>
      </c>
      <c r="AW96" s="13" t="s">
        <v>33</v>
      </c>
      <c r="AX96" s="13" t="s">
        <v>81</v>
      </c>
      <c r="AY96" s="206" t="s">
        <v>125</v>
      </c>
    </row>
    <row r="97" spans="1:65" s="2" customFormat="1" ht="37.75" customHeight="1" x14ac:dyDescent="0.2">
      <c r="A97" s="36"/>
      <c r="B97" s="37"/>
      <c r="C97" s="175" t="s">
        <v>83</v>
      </c>
      <c r="D97" s="175" t="s">
        <v>128</v>
      </c>
      <c r="E97" s="176" t="s">
        <v>194</v>
      </c>
      <c r="F97" s="177" t="s">
        <v>195</v>
      </c>
      <c r="G97" s="178" t="s">
        <v>196</v>
      </c>
      <c r="H97" s="179">
        <v>63.561999999999998</v>
      </c>
      <c r="I97" s="180"/>
      <c r="J97" s="181">
        <f>ROUND(I97*H97,2)</f>
        <v>0</v>
      </c>
      <c r="K97" s="177" t="s">
        <v>131</v>
      </c>
      <c r="L97" s="41"/>
      <c r="M97" s="182" t="s">
        <v>19</v>
      </c>
      <c r="N97" s="183" t="s">
        <v>44</v>
      </c>
      <c r="O97" s="66"/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155</v>
      </c>
      <c r="AT97" s="186" t="s">
        <v>128</v>
      </c>
      <c r="AU97" s="186" t="s">
        <v>83</v>
      </c>
      <c r="AY97" s="19" t="s">
        <v>125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9" t="s">
        <v>81</v>
      </c>
      <c r="BK97" s="187">
        <f>ROUND(I97*H97,2)</f>
        <v>0</v>
      </c>
      <c r="BL97" s="19" t="s">
        <v>155</v>
      </c>
      <c r="BM97" s="186" t="s">
        <v>434</v>
      </c>
    </row>
    <row r="98" spans="1:65" s="2" customFormat="1" ht="36" x14ac:dyDescent="0.2">
      <c r="A98" s="36"/>
      <c r="B98" s="37"/>
      <c r="C98" s="38"/>
      <c r="D98" s="188" t="s">
        <v>134</v>
      </c>
      <c r="E98" s="38"/>
      <c r="F98" s="189" t="s">
        <v>198</v>
      </c>
      <c r="G98" s="38"/>
      <c r="H98" s="38"/>
      <c r="I98" s="190"/>
      <c r="J98" s="38"/>
      <c r="K98" s="38"/>
      <c r="L98" s="41"/>
      <c r="M98" s="191"/>
      <c r="N98" s="192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134</v>
      </c>
      <c r="AU98" s="19" t="s">
        <v>83</v>
      </c>
    </row>
    <row r="99" spans="1:65" s="2" customFormat="1" ht="10" x14ac:dyDescent="0.2">
      <c r="A99" s="36"/>
      <c r="B99" s="37"/>
      <c r="C99" s="38"/>
      <c r="D99" s="193" t="s">
        <v>135</v>
      </c>
      <c r="E99" s="38"/>
      <c r="F99" s="194" t="s">
        <v>199</v>
      </c>
      <c r="G99" s="38"/>
      <c r="H99" s="38"/>
      <c r="I99" s="190"/>
      <c r="J99" s="38"/>
      <c r="K99" s="38"/>
      <c r="L99" s="41"/>
      <c r="M99" s="191"/>
      <c r="N99" s="192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135</v>
      </c>
      <c r="AU99" s="19" t="s">
        <v>83</v>
      </c>
    </row>
    <row r="100" spans="1:65" s="13" customFormat="1" ht="10" x14ac:dyDescent="0.2">
      <c r="B100" s="196"/>
      <c r="C100" s="197"/>
      <c r="D100" s="188" t="s">
        <v>151</v>
      </c>
      <c r="E100" s="198" t="s">
        <v>19</v>
      </c>
      <c r="F100" s="199" t="s">
        <v>435</v>
      </c>
      <c r="G100" s="197"/>
      <c r="H100" s="200">
        <v>96</v>
      </c>
      <c r="I100" s="201"/>
      <c r="J100" s="197"/>
      <c r="K100" s="197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151</v>
      </c>
      <c r="AU100" s="206" t="s">
        <v>83</v>
      </c>
      <c r="AV100" s="13" t="s">
        <v>83</v>
      </c>
      <c r="AW100" s="13" t="s">
        <v>33</v>
      </c>
      <c r="AX100" s="13" t="s">
        <v>73</v>
      </c>
      <c r="AY100" s="206" t="s">
        <v>125</v>
      </c>
    </row>
    <row r="101" spans="1:65" s="13" customFormat="1" ht="10" x14ac:dyDescent="0.2">
      <c r="B101" s="196"/>
      <c r="C101" s="197"/>
      <c r="D101" s="188" t="s">
        <v>151</v>
      </c>
      <c r="E101" s="198" t="s">
        <v>19</v>
      </c>
      <c r="F101" s="199" t="s">
        <v>436</v>
      </c>
      <c r="G101" s="197"/>
      <c r="H101" s="200">
        <v>-32.438000000000002</v>
      </c>
      <c r="I101" s="201"/>
      <c r="J101" s="197"/>
      <c r="K101" s="197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151</v>
      </c>
      <c r="AU101" s="206" t="s">
        <v>83</v>
      </c>
      <c r="AV101" s="13" t="s">
        <v>83</v>
      </c>
      <c r="AW101" s="13" t="s">
        <v>33</v>
      </c>
      <c r="AX101" s="13" t="s">
        <v>73</v>
      </c>
      <c r="AY101" s="206" t="s">
        <v>125</v>
      </c>
    </row>
    <row r="102" spans="1:65" s="15" customFormat="1" ht="10" x14ac:dyDescent="0.2">
      <c r="B102" s="221"/>
      <c r="C102" s="222"/>
      <c r="D102" s="188" t="s">
        <v>151</v>
      </c>
      <c r="E102" s="223" t="s">
        <v>19</v>
      </c>
      <c r="F102" s="224" t="s">
        <v>193</v>
      </c>
      <c r="G102" s="222"/>
      <c r="H102" s="225">
        <v>63.561999999999998</v>
      </c>
      <c r="I102" s="226"/>
      <c r="J102" s="222"/>
      <c r="K102" s="222"/>
      <c r="L102" s="227"/>
      <c r="M102" s="228"/>
      <c r="N102" s="229"/>
      <c r="O102" s="229"/>
      <c r="P102" s="229"/>
      <c r="Q102" s="229"/>
      <c r="R102" s="229"/>
      <c r="S102" s="229"/>
      <c r="T102" s="230"/>
      <c r="AT102" s="231" t="s">
        <v>151</v>
      </c>
      <c r="AU102" s="231" t="s">
        <v>83</v>
      </c>
      <c r="AV102" s="15" t="s">
        <v>155</v>
      </c>
      <c r="AW102" s="15" t="s">
        <v>33</v>
      </c>
      <c r="AX102" s="15" t="s">
        <v>81</v>
      </c>
      <c r="AY102" s="231" t="s">
        <v>125</v>
      </c>
    </row>
    <row r="103" spans="1:65" s="2" customFormat="1" ht="33" customHeight="1" x14ac:dyDescent="0.2">
      <c r="A103" s="36"/>
      <c r="B103" s="37"/>
      <c r="C103" s="175" t="s">
        <v>145</v>
      </c>
      <c r="D103" s="175" t="s">
        <v>128</v>
      </c>
      <c r="E103" s="176" t="s">
        <v>209</v>
      </c>
      <c r="F103" s="177" t="s">
        <v>210</v>
      </c>
      <c r="G103" s="178" t="s">
        <v>211</v>
      </c>
      <c r="H103" s="179">
        <v>114.41200000000001</v>
      </c>
      <c r="I103" s="180"/>
      <c r="J103" s="181">
        <f>ROUND(I103*H103,2)</f>
        <v>0</v>
      </c>
      <c r="K103" s="177" t="s">
        <v>131</v>
      </c>
      <c r="L103" s="41"/>
      <c r="M103" s="182" t="s">
        <v>19</v>
      </c>
      <c r="N103" s="183" t="s">
        <v>44</v>
      </c>
      <c r="O103" s="66"/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86" t="s">
        <v>155</v>
      </c>
      <c r="AT103" s="186" t="s">
        <v>128</v>
      </c>
      <c r="AU103" s="186" t="s">
        <v>83</v>
      </c>
      <c r="AY103" s="19" t="s">
        <v>125</v>
      </c>
      <c r="BE103" s="187">
        <f>IF(N103="základní",J103,0)</f>
        <v>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81</v>
      </c>
      <c r="BK103" s="187">
        <f>ROUND(I103*H103,2)</f>
        <v>0</v>
      </c>
      <c r="BL103" s="19" t="s">
        <v>155</v>
      </c>
      <c r="BM103" s="186" t="s">
        <v>437</v>
      </c>
    </row>
    <row r="104" spans="1:65" s="2" customFormat="1" ht="27" x14ac:dyDescent="0.2">
      <c r="A104" s="36"/>
      <c r="B104" s="37"/>
      <c r="C104" s="38"/>
      <c r="D104" s="188" t="s">
        <v>134</v>
      </c>
      <c r="E104" s="38"/>
      <c r="F104" s="189" t="s">
        <v>213</v>
      </c>
      <c r="G104" s="38"/>
      <c r="H104" s="38"/>
      <c r="I104" s="190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134</v>
      </c>
      <c r="AU104" s="19" t="s">
        <v>83</v>
      </c>
    </row>
    <row r="105" spans="1:65" s="2" customFormat="1" ht="10" x14ac:dyDescent="0.2">
      <c r="A105" s="36"/>
      <c r="B105" s="37"/>
      <c r="C105" s="38"/>
      <c r="D105" s="193" t="s">
        <v>135</v>
      </c>
      <c r="E105" s="38"/>
      <c r="F105" s="194" t="s">
        <v>214</v>
      </c>
      <c r="G105" s="38"/>
      <c r="H105" s="38"/>
      <c r="I105" s="190"/>
      <c r="J105" s="38"/>
      <c r="K105" s="38"/>
      <c r="L105" s="41"/>
      <c r="M105" s="191"/>
      <c r="N105" s="192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135</v>
      </c>
      <c r="AU105" s="19" t="s">
        <v>83</v>
      </c>
    </row>
    <row r="106" spans="1:65" s="13" customFormat="1" ht="10" x14ac:dyDescent="0.2">
      <c r="B106" s="196"/>
      <c r="C106" s="197"/>
      <c r="D106" s="188" t="s">
        <v>151</v>
      </c>
      <c r="E106" s="198" t="s">
        <v>19</v>
      </c>
      <c r="F106" s="199" t="s">
        <v>435</v>
      </c>
      <c r="G106" s="197"/>
      <c r="H106" s="200">
        <v>96</v>
      </c>
      <c r="I106" s="201"/>
      <c r="J106" s="197"/>
      <c r="K106" s="197"/>
      <c r="L106" s="202"/>
      <c r="M106" s="203"/>
      <c r="N106" s="204"/>
      <c r="O106" s="204"/>
      <c r="P106" s="204"/>
      <c r="Q106" s="204"/>
      <c r="R106" s="204"/>
      <c r="S106" s="204"/>
      <c r="T106" s="205"/>
      <c r="AT106" s="206" t="s">
        <v>151</v>
      </c>
      <c r="AU106" s="206" t="s">
        <v>83</v>
      </c>
      <c r="AV106" s="13" t="s">
        <v>83</v>
      </c>
      <c r="AW106" s="13" t="s">
        <v>33</v>
      </c>
      <c r="AX106" s="13" t="s">
        <v>73</v>
      </c>
      <c r="AY106" s="206" t="s">
        <v>125</v>
      </c>
    </row>
    <row r="107" spans="1:65" s="13" customFormat="1" ht="10" x14ac:dyDescent="0.2">
      <c r="B107" s="196"/>
      <c r="C107" s="197"/>
      <c r="D107" s="188" t="s">
        <v>151</v>
      </c>
      <c r="E107" s="198" t="s">
        <v>19</v>
      </c>
      <c r="F107" s="199" t="s">
        <v>436</v>
      </c>
      <c r="G107" s="197"/>
      <c r="H107" s="200">
        <v>-32.438000000000002</v>
      </c>
      <c r="I107" s="201"/>
      <c r="J107" s="197"/>
      <c r="K107" s="197"/>
      <c r="L107" s="202"/>
      <c r="M107" s="203"/>
      <c r="N107" s="204"/>
      <c r="O107" s="204"/>
      <c r="P107" s="204"/>
      <c r="Q107" s="204"/>
      <c r="R107" s="204"/>
      <c r="S107" s="204"/>
      <c r="T107" s="205"/>
      <c r="AT107" s="206" t="s">
        <v>151</v>
      </c>
      <c r="AU107" s="206" t="s">
        <v>83</v>
      </c>
      <c r="AV107" s="13" t="s">
        <v>83</v>
      </c>
      <c r="AW107" s="13" t="s">
        <v>33</v>
      </c>
      <c r="AX107" s="13" t="s">
        <v>73</v>
      </c>
      <c r="AY107" s="206" t="s">
        <v>125</v>
      </c>
    </row>
    <row r="108" spans="1:65" s="15" customFormat="1" ht="10" x14ac:dyDescent="0.2">
      <c r="B108" s="221"/>
      <c r="C108" s="222"/>
      <c r="D108" s="188" t="s">
        <v>151</v>
      </c>
      <c r="E108" s="223" t="s">
        <v>19</v>
      </c>
      <c r="F108" s="224" t="s">
        <v>193</v>
      </c>
      <c r="G108" s="222"/>
      <c r="H108" s="225">
        <v>63.561999999999998</v>
      </c>
      <c r="I108" s="226"/>
      <c r="J108" s="222"/>
      <c r="K108" s="222"/>
      <c r="L108" s="227"/>
      <c r="M108" s="228"/>
      <c r="N108" s="229"/>
      <c r="O108" s="229"/>
      <c r="P108" s="229"/>
      <c r="Q108" s="229"/>
      <c r="R108" s="229"/>
      <c r="S108" s="229"/>
      <c r="T108" s="230"/>
      <c r="AT108" s="231" t="s">
        <v>151</v>
      </c>
      <c r="AU108" s="231" t="s">
        <v>83</v>
      </c>
      <c r="AV108" s="15" t="s">
        <v>155</v>
      </c>
      <c r="AW108" s="15" t="s">
        <v>33</v>
      </c>
      <c r="AX108" s="15" t="s">
        <v>81</v>
      </c>
      <c r="AY108" s="231" t="s">
        <v>125</v>
      </c>
    </row>
    <row r="109" spans="1:65" s="13" customFormat="1" ht="10" x14ac:dyDescent="0.2">
      <c r="B109" s="196"/>
      <c r="C109" s="197"/>
      <c r="D109" s="188" t="s">
        <v>151</v>
      </c>
      <c r="E109" s="197"/>
      <c r="F109" s="199" t="s">
        <v>438</v>
      </c>
      <c r="G109" s="197"/>
      <c r="H109" s="200">
        <v>114.41200000000001</v>
      </c>
      <c r="I109" s="201"/>
      <c r="J109" s="197"/>
      <c r="K109" s="197"/>
      <c r="L109" s="202"/>
      <c r="M109" s="203"/>
      <c r="N109" s="204"/>
      <c r="O109" s="204"/>
      <c r="P109" s="204"/>
      <c r="Q109" s="204"/>
      <c r="R109" s="204"/>
      <c r="S109" s="204"/>
      <c r="T109" s="205"/>
      <c r="AT109" s="206" t="s">
        <v>151</v>
      </c>
      <c r="AU109" s="206" t="s">
        <v>83</v>
      </c>
      <c r="AV109" s="13" t="s">
        <v>83</v>
      </c>
      <c r="AW109" s="13" t="s">
        <v>4</v>
      </c>
      <c r="AX109" s="13" t="s">
        <v>81</v>
      </c>
      <c r="AY109" s="206" t="s">
        <v>125</v>
      </c>
    </row>
    <row r="110" spans="1:65" s="2" customFormat="1" ht="24.15" customHeight="1" x14ac:dyDescent="0.2">
      <c r="A110" s="36"/>
      <c r="B110" s="37"/>
      <c r="C110" s="175" t="s">
        <v>155</v>
      </c>
      <c r="D110" s="175" t="s">
        <v>128</v>
      </c>
      <c r="E110" s="176" t="s">
        <v>439</v>
      </c>
      <c r="F110" s="177" t="s">
        <v>440</v>
      </c>
      <c r="G110" s="178" t="s">
        <v>196</v>
      </c>
      <c r="H110" s="179">
        <v>68</v>
      </c>
      <c r="I110" s="180"/>
      <c r="J110" s="181">
        <f>ROUND(I110*H110,2)</f>
        <v>0</v>
      </c>
      <c r="K110" s="177" t="s">
        <v>131</v>
      </c>
      <c r="L110" s="41"/>
      <c r="M110" s="182" t="s">
        <v>19</v>
      </c>
      <c r="N110" s="183" t="s">
        <v>44</v>
      </c>
      <c r="O110" s="66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155</v>
      </c>
      <c r="AT110" s="186" t="s">
        <v>128</v>
      </c>
      <c r="AU110" s="186" t="s">
        <v>83</v>
      </c>
      <c r="AY110" s="19" t="s">
        <v>125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9" t="s">
        <v>81</v>
      </c>
      <c r="BK110" s="187">
        <f>ROUND(I110*H110,2)</f>
        <v>0</v>
      </c>
      <c r="BL110" s="19" t="s">
        <v>155</v>
      </c>
      <c r="BM110" s="186" t="s">
        <v>441</v>
      </c>
    </row>
    <row r="111" spans="1:65" s="2" customFormat="1" ht="27" x14ac:dyDescent="0.2">
      <c r="A111" s="36"/>
      <c r="B111" s="37"/>
      <c r="C111" s="38"/>
      <c r="D111" s="188" t="s">
        <v>134</v>
      </c>
      <c r="E111" s="38"/>
      <c r="F111" s="189" t="s">
        <v>442</v>
      </c>
      <c r="G111" s="38"/>
      <c r="H111" s="38"/>
      <c r="I111" s="190"/>
      <c r="J111" s="38"/>
      <c r="K111" s="38"/>
      <c r="L111" s="41"/>
      <c r="M111" s="191"/>
      <c r="N111" s="192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134</v>
      </c>
      <c r="AU111" s="19" t="s">
        <v>83</v>
      </c>
    </row>
    <row r="112" spans="1:65" s="2" customFormat="1" ht="10" x14ac:dyDescent="0.2">
      <c r="A112" s="36"/>
      <c r="B112" s="37"/>
      <c r="C112" s="38"/>
      <c r="D112" s="193" t="s">
        <v>135</v>
      </c>
      <c r="E112" s="38"/>
      <c r="F112" s="194" t="s">
        <v>443</v>
      </c>
      <c r="G112" s="38"/>
      <c r="H112" s="38"/>
      <c r="I112" s="190"/>
      <c r="J112" s="38"/>
      <c r="K112" s="38"/>
      <c r="L112" s="41"/>
      <c r="M112" s="191"/>
      <c r="N112" s="192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135</v>
      </c>
      <c r="AU112" s="19" t="s">
        <v>83</v>
      </c>
    </row>
    <row r="113" spans="1:65" s="14" customFormat="1" ht="10" x14ac:dyDescent="0.2">
      <c r="B113" s="211"/>
      <c r="C113" s="212"/>
      <c r="D113" s="188" t="s">
        <v>151</v>
      </c>
      <c r="E113" s="213" t="s">
        <v>19</v>
      </c>
      <c r="F113" s="214" t="s">
        <v>444</v>
      </c>
      <c r="G113" s="212"/>
      <c r="H113" s="213" t="s">
        <v>19</v>
      </c>
      <c r="I113" s="215"/>
      <c r="J113" s="212"/>
      <c r="K113" s="212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151</v>
      </c>
      <c r="AU113" s="220" t="s">
        <v>83</v>
      </c>
      <c r="AV113" s="14" t="s">
        <v>81</v>
      </c>
      <c r="AW113" s="14" t="s">
        <v>33</v>
      </c>
      <c r="AX113" s="14" t="s">
        <v>73</v>
      </c>
      <c r="AY113" s="220" t="s">
        <v>125</v>
      </c>
    </row>
    <row r="114" spans="1:65" s="13" customFormat="1" ht="10" x14ac:dyDescent="0.2">
      <c r="B114" s="196"/>
      <c r="C114" s="197"/>
      <c r="D114" s="188" t="s">
        <v>151</v>
      </c>
      <c r="E114" s="198" t="s">
        <v>19</v>
      </c>
      <c r="F114" s="199" t="s">
        <v>445</v>
      </c>
      <c r="G114" s="197"/>
      <c r="H114" s="200">
        <v>68</v>
      </c>
      <c r="I114" s="201"/>
      <c r="J114" s="197"/>
      <c r="K114" s="197"/>
      <c r="L114" s="202"/>
      <c r="M114" s="203"/>
      <c r="N114" s="204"/>
      <c r="O114" s="204"/>
      <c r="P114" s="204"/>
      <c r="Q114" s="204"/>
      <c r="R114" s="204"/>
      <c r="S114" s="204"/>
      <c r="T114" s="205"/>
      <c r="AT114" s="206" t="s">
        <v>151</v>
      </c>
      <c r="AU114" s="206" t="s">
        <v>83</v>
      </c>
      <c r="AV114" s="13" t="s">
        <v>83</v>
      </c>
      <c r="AW114" s="13" t="s">
        <v>33</v>
      </c>
      <c r="AX114" s="13" t="s">
        <v>81</v>
      </c>
      <c r="AY114" s="206" t="s">
        <v>125</v>
      </c>
    </row>
    <row r="115" spans="1:65" s="2" customFormat="1" ht="24.15" customHeight="1" x14ac:dyDescent="0.2">
      <c r="A115" s="36"/>
      <c r="B115" s="37"/>
      <c r="C115" s="175" t="s">
        <v>124</v>
      </c>
      <c r="D115" s="175" t="s">
        <v>128</v>
      </c>
      <c r="E115" s="176" t="s">
        <v>446</v>
      </c>
      <c r="F115" s="177" t="s">
        <v>447</v>
      </c>
      <c r="G115" s="178" t="s">
        <v>397</v>
      </c>
      <c r="H115" s="179">
        <v>80</v>
      </c>
      <c r="I115" s="180"/>
      <c r="J115" s="181">
        <f>ROUND(I115*H115,2)</f>
        <v>0</v>
      </c>
      <c r="K115" s="177" t="s">
        <v>131</v>
      </c>
      <c r="L115" s="41"/>
      <c r="M115" s="182" t="s">
        <v>19</v>
      </c>
      <c r="N115" s="183" t="s">
        <v>44</v>
      </c>
      <c r="O115" s="66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155</v>
      </c>
      <c r="AT115" s="186" t="s">
        <v>128</v>
      </c>
      <c r="AU115" s="186" t="s">
        <v>83</v>
      </c>
      <c r="AY115" s="19" t="s">
        <v>125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9" t="s">
        <v>81</v>
      </c>
      <c r="BK115" s="187">
        <f>ROUND(I115*H115,2)</f>
        <v>0</v>
      </c>
      <c r="BL115" s="19" t="s">
        <v>155</v>
      </c>
      <c r="BM115" s="186" t="s">
        <v>448</v>
      </c>
    </row>
    <row r="116" spans="1:65" s="2" customFormat="1" ht="18" x14ac:dyDescent="0.2">
      <c r="A116" s="36"/>
      <c r="B116" s="37"/>
      <c r="C116" s="38"/>
      <c r="D116" s="188" t="s">
        <v>134</v>
      </c>
      <c r="E116" s="38"/>
      <c r="F116" s="189" t="s">
        <v>449</v>
      </c>
      <c r="G116" s="38"/>
      <c r="H116" s="38"/>
      <c r="I116" s="190"/>
      <c r="J116" s="38"/>
      <c r="K116" s="38"/>
      <c r="L116" s="41"/>
      <c r="M116" s="191"/>
      <c r="N116" s="192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134</v>
      </c>
      <c r="AU116" s="19" t="s">
        <v>83</v>
      </c>
    </row>
    <row r="117" spans="1:65" s="2" customFormat="1" ht="10" x14ac:dyDescent="0.2">
      <c r="A117" s="36"/>
      <c r="B117" s="37"/>
      <c r="C117" s="38"/>
      <c r="D117" s="193" t="s">
        <v>135</v>
      </c>
      <c r="E117" s="38"/>
      <c r="F117" s="194" t="s">
        <v>450</v>
      </c>
      <c r="G117" s="38"/>
      <c r="H117" s="38"/>
      <c r="I117" s="190"/>
      <c r="J117" s="38"/>
      <c r="K117" s="38"/>
      <c r="L117" s="41"/>
      <c r="M117" s="191"/>
      <c r="N117" s="192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135</v>
      </c>
      <c r="AU117" s="19" t="s">
        <v>83</v>
      </c>
    </row>
    <row r="118" spans="1:65" s="14" customFormat="1" ht="10" x14ac:dyDescent="0.2">
      <c r="B118" s="211"/>
      <c r="C118" s="212"/>
      <c r="D118" s="188" t="s">
        <v>151</v>
      </c>
      <c r="E118" s="213" t="s">
        <v>19</v>
      </c>
      <c r="F118" s="214" t="s">
        <v>451</v>
      </c>
      <c r="G118" s="212"/>
      <c r="H118" s="213" t="s">
        <v>19</v>
      </c>
      <c r="I118" s="215"/>
      <c r="J118" s="212"/>
      <c r="K118" s="212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151</v>
      </c>
      <c r="AU118" s="220" t="s">
        <v>83</v>
      </c>
      <c r="AV118" s="14" t="s">
        <v>81</v>
      </c>
      <c r="AW118" s="14" t="s">
        <v>33</v>
      </c>
      <c r="AX118" s="14" t="s">
        <v>73</v>
      </c>
      <c r="AY118" s="220" t="s">
        <v>125</v>
      </c>
    </row>
    <row r="119" spans="1:65" s="13" customFormat="1" ht="10" x14ac:dyDescent="0.2">
      <c r="B119" s="196"/>
      <c r="C119" s="197"/>
      <c r="D119" s="188" t="s">
        <v>151</v>
      </c>
      <c r="E119" s="198" t="s">
        <v>19</v>
      </c>
      <c r="F119" s="199" t="s">
        <v>452</v>
      </c>
      <c r="G119" s="197"/>
      <c r="H119" s="200">
        <v>80</v>
      </c>
      <c r="I119" s="201"/>
      <c r="J119" s="197"/>
      <c r="K119" s="197"/>
      <c r="L119" s="202"/>
      <c r="M119" s="203"/>
      <c r="N119" s="204"/>
      <c r="O119" s="204"/>
      <c r="P119" s="204"/>
      <c r="Q119" s="204"/>
      <c r="R119" s="204"/>
      <c r="S119" s="204"/>
      <c r="T119" s="205"/>
      <c r="AT119" s="206" t="s">
        <v>151</v>
      </c>
      <c r="AU119" s="206" t="s">
        <v>83</v>
      </c>
      <c r="AV119" s="13" t="s">
        <v>83</v>
      </c>
      <c r="AW119" s="13" t="s">
        <v>33</v>
      </c>
      <c r="AX119" s="13" t="s">
        <v>81</v>
      </c>
      <c r="AY119" s="206" t="s">
        <v>125</v>
      </c>
    </row>
    <row r="120" spans="1:65" s="12" customFormat="1" ht="22.75" customHeight="1" x14ac:dyDescent="0.25">
      <c r="B120" s="159"/>
      <c r="C120" s="160"/>
      <c r="D120" s="161" t="s">
        <v>72</v>
      </c>
      <c r="E120" s="173" t="s">
        <v>83</v>
      </c>
      <c r="F120" s="173" t="s">
        <v>368</v>
      </c>
      <c r="G120" s="160"/>
      <c r="H120" s="160"/>
      <c r="I120" s="163"/>
      <c r="J120" s="174">
        <f>BK120</f>
        <v>0</v>
      </c>
      <c r="K120" s="160"/>
      <c r="L120" s="165"/>
      <c r="M120" s="166"/>
      <c r="N120" s="167"/>
      <c r="O120" s="167"/>
      <c r="P120" s="168">
        <f>SUM(P121:P143)</f>
        <v>0</v>
      </c>
      <c r="Q120" s="167"/>
      <c r="R120" s="168">
        <f>SUM(R121:R143)</f>
        <v>24.298491460000001</v>
      </c>
      <c r="S120" s="167"/>
      <c r="T120" s="169">
        <f>SUM(T121:T143)</f>
        <v>0</v>
      </c>
      <c r="AR120" s="170" t="s">
        <v>81</v>
      </c>
      <c r="AT120" s="171" t="s">
        <v>72</v>
      </c>
      <c r="AU120" s="171" t="s">
        <v>81</v>
      </c>
      <c r="AY120" s="170" t="s">
        <v>125</v>
      </c>
      <c r="BK120" s="172">
        <f>SUM(BK121:BK143)</f>
        <v>0</v>
      </c>
    </row>
    <row r="121" spans="1:65" s="2" customFormat="1" ht="37.75" customHeight="1" x14ac:dyDescent="0.2">
      <c r="A121" s="36"/>
      <c r="B121" s="37"/>
      <c r="C121" s="175" t="s">
        <v>233</v>
      </c>
      <c r="D121" s="175" t="s">
        <v>128</v>
      </c>
      <c r="E121" s="176" t="s">
        <v>453</v>
      </c>
      <c r="F121" s="177" t="s">
        <v>454</v>
      </c>
      <c r="G121" s="178" t="s">
        <v>173</v>
      </c>
      <c r="H121" s="179">
        <v>104</v>
      </c>
      <c r="I121" s="180"/>
      <c r="J121" s="181">
        <f>ROUND(I121*H121,2)</f>
        <v>0</v>
      </c>
      <c r="K121" s="177" t="s">
        <v>131</v>
      </c>
      <c r="L121" s="41"/>
      <c r="M121" s="182" t="s">
        <v>19</v>
      </c>
      <c r="N121" s="183" t="s">
        <v>44</v>
      </c>
      <c r="O121" s="66"/>
      <c r="P121" s="184">
        <f>O121*H121</f>
        <v>0</v>
      </c>
      <c r="Q121" s="184">
        <v>0.17993000000000001</v>
      </c>
      <c r="R121" s="184">
        <f>Q121*H121</f>
        <v>18.712720000000001</v>
      </c>
      <c r="S121" s="184">
        <v>0</v>
      </c>
      <c r="T121" s="18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155</v>
      </c>
      <c r="AT121" s="186" t="s">
        <v>128</v>
      </c>
      <c r="AU121" s="186" t="s">
        <v>83</v>
      </c>
      <c r="AY121" s="19" t="s">
        <v>125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9" t="s">
        <v>81</v>
      </c>
      <c r="BK121" s="187">
        <f>ROUND(I121*H121,2)</f>
        <v>0</v>
      </c>
      <c r="BL121" s="19" t="s">
        <v>155</v>
      </c>
      <c r="BM121" s="186" t="s">
        <v>455</v>
      </c>
    </row>
    <row r="122" spans="1:65" s="2" customFormat="1" ht="36" x14ac:dyDescent="0.2">
      <c r="A122" s="36"/>
      <c r="B122" s="37"/>
      <c r="C122" s="38"/>
      <c r="D122" s="188" t="s">
        <v>134</v>
      </c>
      <c r="E122" s="38"/>
      <c r="F122" s="189" t="s">
        <v>456</v>
      </c>
      <c r="G122" s="38"/>
      <c r="H122" s="38"/>
      <c r="I122" s="190"/>
      <c r="J122" s="38"/>
      <c r="K122" s="38"/>
      <c r="L122" s="41"/>
      <c r="M122" s="191"/>
      <c r="N122" s="192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134</v>
      </c>
      <c r="AU122" s="19" t="s">
        <v>83</v>
      </c>
    </row>
    <row r="123" spans="1:65" s="2" customFormat="1" ht="10" x14ac:dyDescent="0.2">
      <c r="A123" s="36"/>
      <c r="B123" s="37"/>
      <c r="C123" s="38"/>
      <c r="D123" s="193" t="s">
        <v>135</v>
      </c>
      <c r="E123" s="38"/>
      <c r="F123" s="194" t="s">
        <v>457</v>
      </c>
      <c r="G123" s="38"/>
      <c r="H123" s="38"/>
      <c r="I123" s="190"/>
      <c r="J123" s="38"/>
      <c r="K123" s="38"/>
      <c r="L123" s="41"/>
      <c r="M123" s="191"/>
      <c r="N123" s="192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135</v>
      </c>
      <c r="AU123" s="19" t="s">
        <v>83</v>
      </c>
    </row>
    <row r="124" spans="1:65" s="14" customFormat="1" ht="10" x14ac:dyDescent="0.2">
      <c r="B124" s="211"/>
      <c r="C124" s="212"/>
      <c r="D124" s="188" t="s">
        <v>151</v>
      </c>
      <c r="E124" s="213" t="s">
        <v>19</v>
      </c>
      <c r="F124" s="214" t="s">
        <v>458</v>
      </c>
      <c r="G124" s="212"/>
      <c r="H124" s="213" t="s">
        <v>19</v>
      </c>
      <c r="I124" s="215"/>
      <c r="J124" s="212"/>
      <c r="K124" s="212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151</v>
      </c>
      <c r="AU124" s="220" t="s">
        <v>83</v>
      </c>
      <c r="AV124" s="14" t="s">
        <v>81</v>
      </c>
      <c r="AW124" s="14" t="s">
        <v>33</v>
      </c>
      <c r="AX124" s="14" t="s">
        <v>73</v>
      </c>
      <c r="AY124" s="220" t="s">
        <v>125</v>
      </c>
    </row>
    <row r="125" spans="1:65" s="14" customFormat="1" ht="10" x14ac:dyDescent="0.2">
      <c r="B125" s="211"/>
      <c r="C125" s="212"/>
      <c r="D125" s="188" t="s">
        <v>151</v>
      </c>
      <c r="E125" s="213" t="s">
        <v>19</v>
      </c>
      <c r="F125" s="214" t="s">
        <v>459</v>
      </c>
      <c r="G125" s="212"/>
      <c r="H125" s="213" t="s">
        <v>19</v>
      </c>
      <c r="I125" s="215"/>
      <c r="J125" s="212"/>
      <c r="K125" s="212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151</v>
      </c>
      <c r="AU125" s="220" t="s">
        <v>83</v>
      </c>
      <c r="AV125" s="14" t="s">
        <v>81</v>
      </c>
      <c r="AW125" s="14" t="s">
        <v>33</v>
      </c>
      <c r="AX125" s="14" t="s">
        <v>73</v>
      </c>
      <c r="AY125" s="220" t="s">
        <v>125</v>
      </c>
    </row>
    <row r="126" spans="1:65" s="13" customFormat="1" ht="10" x14ac:dyDescent="0.2">
      <c r="B126" s="196"/>
      <c r="C126" s="197"/>
      <c r="D126" s="188" t="s">
        <v>151</v>
      </c>
      <c r="E126" s="198" t="s">
        <v>19</v>
      </c>
      <c r="F126" s="199" t="s">
        <v>460</v>
      </c>
      <c r="G126" s="197"/>
      <c r="H126" s="200">
        <v>100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151</v>
      </c>
      <c r="AU126" s="206" t="s">
        <v>83</v>
      </c>
      <c r="AV126" s="13" t="s">
        <v>83</v>
      </c>
      <c r="AW126" s="13" t="s">
        <v>33</v>
      </c>
      <c r="AX126" s="13" t="s">
        <v>73</v>
      </c>
      <c r="AY126" s="206" t="s">
        <v>125</v>
      </c>
    </row>
    <row r="127" spans="1:65" s="14" customFormat="1" ht="10" x14ac:dyDescent="0.2">
      <c r="B127" s="211"/>
      <c r="C127" s="212"/>
      <c r="D127" s="188" t="s">
        <v>151</v>
      </c>
      <c r="E127" s="213" t="s">
        <v>19</v>
      </c>
      <c r="F127" s="214" t="s">
        <v>461</v>
      </c>
      <c r="G127" s="212"/>
      <c r="H127" s="213" t="s">
        <v>19</v>
      </c>
      <c r="I127" s="215"/>
      <c r="J127" s="212"/>
      <c r="K127" s="212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151</v>
      </c>
      <c r="AU127" s="220" t="s">
        <v>83</v>
      </c>
      <c r="AV127" s="14" t="s">
        <v>81</v>
      </c>
      <c r="AW127" s="14" t="s">
        <v>33</v>
      </c>
      <c r="AX127" s="14" t="s">
        <v>73</v>
      </c>
      <c r="AY127" s="220" t="s">
        <v>125</v>
      </c>
    </row>
    <row r="128" spans="1:65" s="13" customFormat="1" ht="10" x14ac:dyDescent="0.2">
      <c r="B128" s="196"/>
      <c r="C128" s="197"/>
      <c r="D128" s="188" t="s">
        <v>151</v>
      </c>
      <c r="E128" s="198" t="s">
        <v>19</v>
      </c>
      <c r="F128" s="199" t="s">
        <v>462</v>
      </c>
      <c r="G128" s="197"/>
      <c r="H128" s="200">
        <v>4</v>
      </c>
      <c r="I128" s="201"/>
      <c r="J128" s="197"/>
      <c r="K128" s="197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151</v>
      </c>
      <c r="AU128" s="206" t="s">
        <v>83</v>
      </c>
      <c r="AV128" s="13" t="s">
        <v>83</v>
      </c>
      <c r="AW128" s="13" t="s">
        <v>33</v>
      </c>
      <c r="AX128" s="13" t="s">
        <v>73</v>
      </c>
      <c r="AY128" s="206" t="s">
        <v>125</v>
      </c>
    </row>
    <row r="129" spans="1:65" s="15" customFormat="1" ht="10" x14ac:dyDescent="0.2">
      <c r="B129" s="221"/>
      <c r="C129" s="222"/>
      <c r="D129" s="188" t="s">
        <v>151</v>
      </c>
      <c r="E129" s="223" t="s">
        <v>19</v>
      </c>
      <c r="F129" s="224" t="s">
        <v>193</v>
      </c>
      <c r="G129" s="222"/>
      <c r="H129" s="225">
        <v>104</v>
      </c>
      <c r="I129" s="226"/>
      <c r="J129" s="222"/>
      <c r="K129" s="222"/>
      <c r="L129" s="227"/>
      <c r="M129" s="228"/>
      <c r="N129" s="229"/>
      <c r="O129" s="229"/>
      <c r="P129" s="229"/>
      <c r="Q129" s="229"/>
      <c r="R129" s="229"/>
      <c r="S129" s="229"/>
      <c r="T129" s="230"/>
      <c r="AT129" s="231" t="s">
        <v>151</v>
      </c>
      <c r="AU129" s="231" t="s">
        <v>83</v>
      </c>
      <c r="AV129" s="15" t="s">
        <v>155</v>
      </c>
      <c r="AW129" s="15" t="s">
        <v>33</v>
      </c>
      <c r="AX129" s="15" t="s">
        <v>81</v>
      </c>
      <c r="AY129" s="231" t="s">
        <v>125</v>
      </c>
    </row>
    <row r="130" spans="1:65" s="2" customFormat="1" ht="16.5" customHeight="1" x14ac:dyDescent="0.2">
      <c r="A130" s="36"/>
      <c r="B130" s="37"/>
      <c r="C130" s="175" t="s">
        <v>243</v>
      </c>
      <c r="D130" s="175" t="s">
        <v>128</v>
      </c>
      <c r="E130" s="176" t="s">
        <v>463</v>
      </c>
      <c r="F130" s="177" t="s">
        <v>464</v>
      </c>
      <c r="G130" s="178" t="s">
        <v>173</v>
      </c>
      <c r="H130" s="179">
        <v>104</v>
      </c>
      <c r="I130" s="180"/>
      <c r="J130" s="181">
        <f>ROUND(I130*H130,2)</f>
        <v>0</v>
      </c>
      <c r="K130" s="177" t="s">
        <v>131</v>
      </c>
      <c r="L130" s="41"/>
      <c r="M130" s="182" t="s">
        <v>19</v>
      </c>
      <c r="N130" s="183" t="s">
        <v>44</v>
      </c>
      <c r="O130" s="66"/>
      <c r="P130" s="184">
        <f>O130*H130</f>
        <v>0</v>
      </c>
      <c r="Q130" s="184">
        <v>1E-4</v>
      </c>
      <c r="R130" s="184">
        <f>Q130*H130</f>
        <v>1.0400000000000001E-2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155</v>
      </c>
      <c r="AT130" s="186" t="s">
        <v>128</v>
      </c>
      <c r="AU130" s="186" t="s">
        <v>83</v>
      </c>
      <c r="AY130" s="19" t="s">
        <v>125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9" t="s">
        <v>81</v>
      </c>
      <c r="BK130" s="187">
        <f>ROUND(I130*H130,2)</f>
        <v>0</v>
      </c>
      <c r="BL130" s="19" t="s">
        <v>155</v>
      </c>
      <c r="BM130" s="186" t="s">
        <v>465</v>
      </c>
    </row>
    <row r="131" spans="1:65" s="2" customFormat="1" ht="10" x14ac:dyDescent="0.2">
      <c r="A131" s="36"/>
      <c r="B131" s="37"/>
      <c r="C131" s="38"/>
      <c r="D131" s="188" t="s">
        <v>134</v>
      </c>
      <c r="E131" s="38"/>
      <c r="F131" s="189" t="s">
        <v>464</v>
      </c>
      <c r="G131" s="38"/>
      <c r="H131" s="38"/>
      <c r="I131" s="190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134</v>
      </c>
      <c r="AU131" s="19" t="s">
        <v>83</v>
      </c>
    </row>
    <row r="132" spans="1:65" s="2" customFormat="1" ht="10" x14ac:dyDescent="0.2">
      <c r="A132" s="36"/>
      <c r="B132" s="37"/>
      <c r="C132" s="38"/>
      <c r="D132" s="193" t="s">
        <v>135</v>
      </c>
      <c r="E132" s="38"/>
      <c r="F132" s="194" t="s">
        <v>466</v>
      </c>
      <c r="G132" s="38"/>
      <c r="H132" s="38"/>
      <c r="I132" s="190"/>
      <c r="J132" s="38"/>
      <c r="K132" s="38"/>
      <c r="L132" s="41"/>
      <c r="M132" s="191"/>
      <c r="N132" s="192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135</v>
      </c>
      <c r="AU132" s="19" t="s">
        <v>83</v>
      </c>
    </row>
    <row r="133" spans="1:65" s="14" customFormat="1" ht="10" x14ac:dyDescent="0.2">
      <c r="B133" s="211"/>
      <c r="C133" s="212"/>
      <c r="D133" s="188" t="s">
        <v>151</v>
      </c>
      <c r="E133" s="213" t="s">
        <v>19</v>
      </c>
      <c r="F133" s="214" t="s">
        <v>458</v>
      </c>
      <c r="G133" s="212"/>
      <c r="H133" s="213" t="s">
        <v>19</v>
      </c>
      <c r="I133" s="215"/>
      <c r="J133" s="212"/>
      <c r="K133" s="212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151</v>
      </c>
      <c r="AU133" s="220" t="s">
        <v>83</v>
      </c>
      <c r="AV133" s="14" t="s">
        <v>81</v>
      </c>
      <c r="AW133" s="14" t="s">
        <v>33</v>
      </c>
      <c r="AX133" s="14" t="s">
        <v>73</v>
      </c>
      <c r="AY133" s="220" t="s">
        <v>125</v>
      </c>
    </row>
    <row r="134" spans="1:65" s="14" customFormat="1" ht="10" x14ac:dyDescent="0.2">
      <c r="B134" s="211"/>
      <c r="C134" s="212"/>
      <c r="D134" s="188" t="s">
        <v>151</v>
      </c>
      <c r="E134" s="213" t="s">
        <v>19</v>
      </c>
      <c r="F134" s="214" t="s">
        <v>459</v>
      </c>
      <c r="G134" s="212"/>
      <c r="H134" s="213" t="s">
        <v>19</v>
      </c>
      <c r="I134" s="215"/>
      <c r="J134" s="212"/>
      <c r="K134" s="212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151</v>
      </c>
      <c r="AU134" s="220" t="s">
        <v>83</v>
      </c>
      <c r="AV134" s="14" t="s">
        <v>81</v>
      </c>
      <c r="AW134" s="14" t="s">
        <v>33</v>
      </c>
      <c r="AX134" s="14" t="s">
        <v>73</v>
      </c>
      <c r="AY134" s="220" t="s">
        <v>125</v>
      </c>
    </row>
    <row r="135" spans="1:65" s="13" customFormat="1" ht="10" x14ac:dyDescent="0.2">
      <c r="B135" s="196"/>
      <c r="C135" s="197"/>
      <c r="D135" s="188" t="s">
        <v>151</v>
      </c>
      <c r="E135" s="198" t="s">
        <v>19</v>
      </c>
      <c r="F135" s="199" t="s">
        <v>460</v>
      </c>
      <c r="G135" s="197"/>
      <c r="H135" s="200">
        <v>100</v>
      </c>
      <c r="I135" s="201"/>
      <c r="J135" s="197"/>
      <c r="K135" s="197"/>
      <c r="L135" s="202"/>
      <c r="M135" s="203"/>
      <c r="N135" s="204"/>
      <c r="O135" s="204"/>
      <c r="P135" s="204"/>
      <c r="Q135" s="204"/>
      <c r="R135" s="204"/>
      <c r="S135" s="204"/>
      <c r="T135" s="205"/>
      <c r="AT135" s="206" t="s">
        <v>151</v>
      </c>
      <c r="AU135" s="206" t="s">
        <v>83</v>
      </c>
      <c r="AV135" s="13" t="s">
        <v>83</v>
      </c>
      <c r="AW135" s="13" t="s">
        <v>33</v>
      </c>
      <c r="AX135" s="13" t="s">
        <v>73</v>
      </c>
      <c r="AY135" s="206" t="s">
        <v>125</v>
      </c>
    </row>
    <row r="136" spans="1:65" s="14" customFormat="1" ht="10" x14ac:dyDescent="0.2">
      <c r="B136" s="211"/>
      <c r="C136" s="212"/>
      <c r="D136" s="188" t="s">
        <v>151</v>
      </c>
      <c r="E136" s="213" t="s">
        <v>19</v>
      </c>
      <c r="F136" s="214" t="s">
        <v>461</v>
      </c>
      <c r="G136" s="212"/>
      <c r="H136" s="213" t="s">
        <v>19</v>
      </c>
      <c r="I136" s="215"/>
      <c r="J136" s="212"/>
      <c r="K136" s="212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151</v>
      </c>
      <c r="AU136" s="220" t="s">
        <v>83</v>
      </c>
      <c r="AV136" s="14" t="s">
        <v>81</v>
      </c>
      <c r="AW136" s="14" t="s">
        <v>33</v>
      </c>
      <c r="AX136" s="14" t="s">
        <v>73</v>
      </c>
      <c r="AY136" s="220" t="s">
        <v>125</v>
      </c>
    </row>
    <row r="137" spans="1:65" s="13" customFormat="1" ht="10" x14ac:dyDescent="0.2">
      <c r="B137" s="196"/>
      <c r="C137" s="197"/>
      <c r="D137" s="188" t="s">
        <v>151</v>
      </c>
      <c r="E137" s="198" t="s">
        <v>19</v>
      </c>
      <c r="F137" s="199" t="s">
        <v>462</v>
      </c>
      <c r="G137" s="197"/>
      <c r="H137" s="200">
        <v>4</v>
      </c>
      <c r="I137" s="201"/>
      <c r="J137" s="197"/>
      <c r="K137" s="197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151</v>
      </c>
      <c r="AU137" s="206" t="s">
        <v>83</v>
      </c>
      <c r="AV137" s="13" t="s">
        <v>83</v>
      </c>
      <c r="AW137" s="13" t="s">
        <v>33</v>
      </c>
      <c r="AX137" s="13" t="s">
        <v>73</v>
      </c>
      <c r="AY137" s="206" t="s">
        <v>125</v>
      </c>
    </row>
    <row r="138" spans="1:65" s="15" customFormat="1" ht="10" x14ac:dyDescent="0.2">
      <c r="B138" s="221"/>
      <c r="C138" s="222"/>
      <c r="D138" s="188" t="s">
        <v>151</v>
      </c>
      <c r="E138" s="223" t="s">
        <v>19</v>
      </c>
      <c r="F138" s="224" t="s">
        <v>193</v>
      </c>
      <c r="G138" s="222"/>
      <c r="H138" s="225">
        <v>104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151</v>
      </c>
      <c r="AU138" s="231" t="s">
        <v>83</v>
      </c>
      <c r="AV138" s="15" t="s">
        <v>155</v>
      </c>
      <c r="AW138" s="15" t="s">
        <v>33</v>
      </c>
      <c r="AX138" s="15" t="s">
        <v>81</v>
      </c>
      <c r="AY138" s="231" t="s">
        <v>125</v>
      </c>
    </row>
    <row r="139" spans="1:65" s="2" customFormat="1" ht="16.5" customHeight="1" x14ac:dyDescent="0.2">
      <c r="A139" s="36"/>
      <c r="B139" s="37"/>
      <c r="C139" s="175" t="s">
        <v>231</v>
      </c>
      <c r="D139" s="175" t="s">
        <v>128</v>
      </c>
      <c r="E139" s="176" t="s">
        <v>369</v>
      </c>
      <c r="F139" s="177" t="s">
        <v>370</v>
      </c>
      <c r="G139" s="178" t="s">
        <v>196</v>
      </c>
      <c r="H139" s="179">
        <v>2.423</v>
      </c>
      <c r="I139" s="180"/>
      <c r="J139" s="181">
        <f>ROUND(I139*H139,2)</f>
        <v>0</v>
      </c>
      <c r="K139" s="177" t="s">
        <v>131</v>
      </c>
      <c r="L139" s="41"/>
      <c r="M139" s="182" t="s">
        <v>19</v>
      </c>
      <c r="N139" s="183" t="s">
        <v>44</v>
      </c>
      <c r="O139" s="66"/>
      <c r="P139" s="184">
        <f>O139*H139</f>
        <v>0</v>
      </c>
      <c r="Q139" s="184">
        <v>2.3010199999999998</v>
      </c>
      <c r="R139" s="184">
        <f>Q139*H139</f>
        <v>5.5753714599999995</v>
      </c>
      <c r="S139" s="184">
        <v>0</v>
      </c>
      <c r="T139" s="185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6" t="s">
        <v>155</v>
      </c>
      <c r="AT139" s="186" t="s">
        <v>128</v>
      </c>
      <c r="AU139" s="186" t="s">
        <v>83</v>
      </c>
      <c r="AY139" s="19" t="s">
        <v>125</v>
      </c>
      <c r="BE139" s="187">
        <f>IF(N139="základní",J139,0)</f>
        <v>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9" t="s">
        <v>81</v>
      </c>
      <c r="BK139" s="187">
        <f>ROUND(I139*H139,2)</f>
        <v>0</v>
      </c>
      <c r="BL139" s="19" t="s">
        <v>155</v>
      </c>
      <c r="BM139" s="186" t="s">
        <v>467</v>
      </c>
    </row>
    <row r="140" spans="1:65" s="2" customFormat="1" ht="18" x14ac:dyDescent="0.2">
      <c r="A140" s="36"/>
      <c r="B140" s="37"/>
      <c r="C140" s="38"/>
      <c r="D140" s="188" t="s">
        <v>134</v>
      </c>
      <c r="E140" s="38"/>
      <c r="F140" s="189" t="s">
        <v>372</v>
      </c>
      <c r="G140" s="38"/>
      <c r="H140" s="38"/>
      <c r="I140" s="190"/>
      <c r="J140" s="38"/>
      <c r="K140" s="38"/>
      <c r="L140" s="41"/>
      <c r="M140" s="191"/>
      <c r="N140" s="192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134</v>
      </c>
      <c r="AU140" s="19" t="s">
        <v>83</v>
      </c>
    </row>
    <row r="141" spans="1:65" s="2" customFormat="1" ht="10" x14ac:dyDescent="0.2">
      <c r="A141" s="36"/>
      <c r="B141" s="37"/>
      <c r="C141" s="38"/>
      <c r="D141" s="193" t="s">
        <v>135</v>
      </c>
      <c r="E141" s="38"/>
      <c r="F141" s="194" t="s">
        <v>373</v>
      </c>
      <c r="G141" s="38"/>
      <c r="H141" s="38"/>
      <c r="I141" s="190"/>
      <c r="J141" s="38"/>
      <c r="K141" s="38"/>
      <c r="L141" s="41"/>
      <c r="M141" s="191"/>
      <c r="N141" s="192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135</v>
      </c>
      <c r="AU141" s="19" t="s">
        <v>83</v>
      </c>
    </row>
    <row r="142" spans="1:65" s="14" customFormat="1" ht="10" x14ac:dyDescent="0.2">
      <c r="B142" s="211"/>
      <c r="C142" s="212"/>
      <c r="D142" s="188" t="s">
        <v>151</v>
      </c>
      <c r="E142" s="213" t="s">
        <v>19</v>
      </c>
      <c r="F142" s="214" t="s">
        <v>459</v>
      </c>
      <c r="G142" s="212"/>
      <c r="H142" s="213" t="s">
        <v>19</v>
      </c>
      <c r="I142" s="215"/>
      <c r="J142" s="212"/>
      <c r="K142" s="212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151</v>
      </c>
      <c r="AU142" s="220" t="s">
        <v>83</v>
      </c>
      <c r="AV142" s="14" t="s">
        <v>81</v>
      </c>
      <c r="AW142" s="14" t="s">
        <v>33</v>
      </c>
      <c r="AX142" s="14" t="s">
        <v>73</v>
      </c>
      <c r="AY142" s="220" t="s">
        <v>125</v>
      </c>
    </row>
    <row r="143" spans="1:65" s="13" customFormat="1" ht="10" x14ac:dyDescent="0.2">
      <c r="B143" s="196"/>
      <c r="C143" s="197"/>
      <c r="D143" s="188" t="s">
        <v>151</v>
      </c>
      <c r="E143" s="198" t="s">
        <v>19</v>
      </c>
      <c r="F143" s="199" t="s">
        <v>468</v>
      </c>
      <c r="G143" s="197"/>
      <c r="H143" s="200">
        <v>2.423</v>
      </c>
      <c r="I143" s="201"/>
      <c r="J143" s="197"/>
      <c r="K143" s="197"/>
      <c r="L143" s="202"/>
      <c r="M143" s="203"/>
      <c r="N143" s="204"/>
      <c r="O143" s="204"/>
      <c r="P143" s="204"/>
      <c r="Q143" s="204"/>
      <c r="R143" s="204"/>
      <c r="S143" s="204"/>
      <c r="T143" s="205"/>
      <c r="AT143" s="206" t="s">
        <v>151</v>
      </c>
      <c r="AU143" s="206" t="s">
        <v>83</v>
      </c>
      <c r="AV143" s="13" t="s">
        <v>83</v>
      </c>
      <c r="AW143" s="13" t="s">
        <v>33</v>
      </c>
      <c r="AX143" s="13" t="s">
        <v>81</v>
      </c>
      <c r="AY143" s="206" t="s">
        <v>125</v>
      </c>
    </row>
    <row r="144" spans="1:65" s="12" customFormat="1" ht="22.75" customHeight="1" x14ac:dyDescent="0.25">
      <c r="B144" s="159"/>
      <c r="C144" s="160"/>
      <c r="D144" s="161" t="s">
        <v>72</v>
      </c>
      <c r="E144" s="173" t="s">
        <v>145</v>
      </c>
      <c r="F144" s="173" t="s">
        <v>216</v>
      </c>
      <c r="G144" s="160"/>
      <c r="H144" s="160"/>
      <c r="I144" s="163"/>
      <c r="J144" s="174">
        <f>BK144</f>
        <v>0</v>
      </c>
      <c r="K144" s="160"/>
      <c r="L144" s="165"/>
      <c r="M144" s="166"/>
      <c r="N144" s="167"/>
      <c r="O144" s="167"/>
      <c r="P144" s="168">
        <f>SUM(P145:P180)</f>
        <v>0</v>
      </c>
      <c r="Q144" s="167"/>
      <c r="R144" s="168">
        <f>SUM(R145:R180)</f>
        <v>200.79281925000001</v>
      </c>
      <c r="S144" s="167"/>
      <c r="T144" s="169">
        <f>SUM(T145:T180)</f>
        <v>0</v>
      </c>
      <c r="AR144" s="170" t="s">
        <v>81</v>
      </c>
      <c r="AT144" s="171" t="s">
        <v>72</v>
      </c>
      <c r="AU144" s="171" t="s">
        <v>81</v>
      </c>
      <c r="AY144" s="170" t="s">
        <v>125</v>
      </c>
      <c r="BK144" s="172">
        <f>SUM(BK145:BK180)</f>
        <v>0</v>
      </c>
    </row>
    <row r="145" spans="1:65" s="2" customFormat="1" ht="24.15" customHeight="1" x14ac:dyDescent="0.2">
      <c r="A145" s="36"/>
      <c r="B145" s="37"/>
      <c r="C145" s="175" t="s">
        <v>260</v>
      </c>
      <c r="D145" s="175" t="s">
        <v>128</v>
      </c>
      <c r="E145" s="176" t="s">
        <v>217</v>
      </c>
      <c r="F145" s="177" t="s">
        <v>218</v>
      </c>
      <c r="G145" s="178" t="s">
        <v>219</v>
      </c>
      <c r="H145" s="179">
        <v>49</v>
      </c>
      <c r="I145" s="180"/>
      <c r="J145" s="181">
        <f>ROUND(I145*H145,2)</f>
        <v>0</v>
      </c>
      <c r="K145" s="177" t="s">
        <v>131</v>
      </c>
      <c r="L145" s="41"/>
      <c r="M145" s="182" t="s">
        <v>19</v>
      </c>
      <c r="N145" s="183" t="s">
        <v>44</v>
      </c>
      <c r="O145" s="66"/>
      <c r="P145" s="184">
        <f>O145*H145</f>
        <v>0</v>
      </c>
      <c r="Q145" s="184">
        <v>0.17488999999999999</v>
      </c>
      <c r="R145" s="184">
        <f>Q145*H145</f>
        <v>8.5696099999999991</v>
      </c>
      <c r="S145" s="184">
        <v>0</v>
      </c>
      <c r="T145" s="18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6" t="s">
        <v>155</v>
      </c>
      <c r="AT145" s="186" t="s">
        <v>128</v>
      </c>
      <c r="AU145" s="186" t="s">
        <v>83</v>
      </c>
      <c r="AY145" s="19" t="s">
        <v>125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9" t="s">
        <v>81</v>
      </c>
      <c r="BK145" s="187">
        <f>ROUND(I145*H145,2)</f>
        <v>0</v>
      </c>
      <c r="BL145" s="19" t="s">
        <v>155</v>
      </c>
      <c r="BM145" s="186" t="s">
        <v>469</v>
      </c>
    </row>
    <row r="146" spans="1:65" s="2" customFormat="1" ht="27" x14ac:dyDescent="0.2">
      <c r="A146" s="36"/>
      <c r="B146" s="37"/>
      <c r="C146" s="38"/>
      <c r="D146" s="188" t="s">
        <v>134</v>
      </c>
      <c r="E146" s="38"/>
      <c r="F146" s="189" t="s">
        <v>221</v>
      </c>
      <c r="G146" s="38"/>
      <c r="H146" s="38"/>
      <c r="I146" s="190"/>
      <c r="J146" s="38"/>
      <c r="K146" s="38"/>
      <c r="L146" s="41"/>
      <c r="M146" s="191"/>
      <c r="N146" s="192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134</v>
      </c>
      <c r="AU146" s="19" t="s">
        <v>83</v>
      </c>
    </row>
    <row r="147" spans="1:65" s="2" customFormat="1" ht="10" x14ac:dyDescent="0.2">
      <c r="A147" s="36"/>
      <c r="B147" s="37"/>
      <c r="C147" s="38"/>
      <c r="D147" s="193" t="s">
        <v>135</v>
      </c>
      <c r="E147" s="38"/>
      <c r="F147" s="194" t="s">
        <v>222</v>
      </c>
      <c r="G147" s="38"/>
      <c r="H147" s="38"/>
      <c r="I147" s="190"/>
      <c r="J147" s="38"/>
      <c r="K147" s="38"/>
      <c r="L147" s="41"/>
      <c r="M147" s="191"/>
      <c r="N147" s="192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135</v>
      </c>
      <c r="AU147" s="19" t="s">
        <v>83</v>
      </c>
    </row>
    <row r="148" spans="1:65" s="14" customFormat="1" ht="10" x14ac:dyDescent="0.2">
      <c r="B148" s="211"/>
      <c r="C148" s="212"/>
      <c r="D148" s="188" t="s">
        <v>151</v>
      </c>
      <c r="E148" s="213" t="s">
        <v>19</v>
      </c>
      <c r="F148" s="214" t="s">
        <v>470</v>
      </c>
      <c r="G148" s="212"/>
      <c r="H148" s="213" t="s">
        <v>19</v>
      </c>
      <c r="I148" s="215"/>
      <c r="J148" s="212"/>
      <c r="K148" s="212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151</v>
      </c>
      <c r="AU148" s="220" t="s">
        <v>83</v>
      </c>
      <c r="AV148" s="14" t="s">
        <v>81</v>
      </c>
      <c r="AW148" s="14" t="s">
        <v>33</v>
      </c>
      <c r="AX148" s="14" t="s">
        <v>73</v>
      </c>
      <c r="AY148" s="220" t="s">
        <v>125</v>
      </c>
    </row>
    <row r="149" spans="1:65" s="13" customFormat="1" ht="10" x14ac:dyDescent="0.2">
      <c r="B149" s="196"/>
      <c r="C149" s="197"/>
      <c r="D149" s="188" t="s">
        <v>151</v>
      </c>
      <c r="E149" s="198" t="s">
        <v>19</v>
      </c>
      <c r="F149" s="199" t="s">
        <v>471</v>
      </c>
      <c r="G149" s="197"/>
      <c r="H149" s="200">
        <v>41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151</v>
      </c>
      <c r="AU149" s="206" t="s">
        <v>83</v>
      </c>
      <c r="AV149" s="13" t="s">
        <v>83</v>
      </c>
      <c r="AW149" s="13" t="s">
        <v>33</v>
      </c>
      <c r="AX149" s="13" t="s">
        <v>73</v>
      </c>
      <c r="AY149" s="206" t="s">
        <v>125</v>
      </c>
    </row>
    <row r="150" spans="1:65" s="14" customFormat="1" ht="10" x14ac:dyDescent="0.2">
      <c r="B150" s="211"/>
      <c r="C150" s="212"/>
      <c r="D150" s="188" t="s">
        <v>151</v>
      </c>
      <c r="E150" s="213" t="s">
        <v>19</v>
      </c>
      <c r="F150" s="214" t="s">
        <v>472</v>
      </c>
      <c r="G150" s="212"/>
      <c r="H150" s="213" t="s">
        <v>19</v>
      </c>
      <c r="I150" s="215"/>
      <c r="J150" s="212"/>
      <c r="K150" s="212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151</v>
      </c>
      <c r="AU150" s="220" t="s">
        <v>83</v>
      </c>
      <c r="AV150" s="14" t="s">
        <v>81</v>
      </c>
      <c r="AW150" s="14" t="s">
        <v>33</v>
      </c>
      <c r="AX150" s="14" t="s">
        <v>73</v>
      </c>
      <c r="AY150" s="220" t="s">
        <v>125</v>
      </c>
    </row>
    <row r="151" spans="1:65" s="13" customFormat="1" ht="10" x14ac:dyDescent="0.2">
      <c r="B151" s="196"/>
      <c r="C151" s="197"/>
      <c r="D151" s="188" t="s">
        <v>151</v>
      </c>
      <c r="E151" s="198" t="s">
        <v>19</v>
      </c>
      <c r="F151" s="199" t="s">
        <v>473</v>
      </c>
      <c r="G151" s="197"/>
      <c r="H151" s="200">
        <v>6</v>
      </c>
      <c r="I151" s="201"/>
      <c r="J151" s="197"/>
      <c r="K151" s="197"/>
      <c r="L151" s="202"/>
      <c r="M151" s="203"/>
      <c r="N151" s="204"/>
      <c r="O151" s="204"/>
      <c r="P151" s="204"/>
      <c r="Q151" s="204"/>
      <c r="R151" s="204"/>
      <c r="S151" s="204"/>
      <c r="T151" s="205"/>
      <c r="AT151" s="206" t="s">
        <v>151</v>
      </c>
      <c r="AU151" s="206" t="s">
        <v>83</v>
      </c>
      <c r="AV151" s="13" t="s">
        <v>83</v>
      </c>
      <c r="AW151" s="13" t="s">
        <v>33</v>
      </c>
      <c r="AX151" s="13" t="s">
        <v>73</v>
      </c>
      <c r="AY151" s="206" t="s">
        <v>125</v>
      </c>
    </row>
    <row r="152" spans="1:65" s="14" customFormat="1" ht="10" x14ac:dyDescent="0.2">
      <c r="B152" s="211"/>
      <c r="C152" s="212"/>
      <c r="D152" s="188" t="s">
        <v>151</v>
      </c>
      <c r="E152" s="213" t="s">
        <v>19</v>
      </c>
      <c r="F152" s="214" t="s">
        <v>474</v>
      </c>
      <c r="G152" s="212"/>
      <c r="H152" s="213" t="s">
        <v>19</v>
      </c>
      <c r="I152" s="215"/>
      <c r="J152" s="212"/>
      <c r="K152" s="212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151</v>
      </c>
      <c r="AU152" s="220" t="s">
        <v>83</v>
      </c>
      <c r="AV152" s="14" t="s">
        <v>81</v>
      </c>
      <c r="AW152" s="14" t="s">
        <v>33</v>
      </c>
      <c r="AX152" s="14" t="s">
        <v>73</v>
      </c>
      <c r="AY152" s="220" t="s">
        <v>125</v>
      </c>
    </row>
    <row r="153" spans="1:65" s="13" customFormat="1" ht="10" x14ac:dyDescent="0.2">
      <c r="B153" s="196"/>
      <c r="C153" s="197"/>
      <c r="D153" s="188" t="s">
        <v>151</v>
      </c>
      <c r="E153" s="198" t="s">
        <v>19</v>
      </c>
      <c r="F153" s="199" t="s">
        <v>83</v>
      </c>
      <c r="G153" s="197"/>
      <c r="H153" s="200">
        <v>2</v>
      </c>
      <c r="I153" s="201"/>
      <c r="J153" s="197"/>
      <c r="K153" s="197"/>
      <c r="L153" s="202"/>
      <c r="M153" s="203"/>
      <c r="N153" s="204"/>
      <c r="O153" s="204"/>
      <c r="P153" s="204"/>
      <c r="Q153" s="204"/>
      <c r="R153" s="204"/>
      <c r="S153" s="204"/>
      <c r="T153" s="205"/>
      <c r="AT153" s="206" t="s">
        <v>151</v>
      </c>
      <c r="AU153" s="206" t="s">
        <v>83</v>
      </c>
      <c r="AV153" s="13" t="s">
        <v>83</v>
      </c>
      <c r="AW153" s="13" t="s">
        <v>33</v>
      </c>
      <c r="AX153" s="13" t="s">
        <v>73</v>
      </c>
      <c r="AY153" s="206" t="s">
        <v>125</v>
      </c>
    </row>
    <row r="154" spans="1:65" s="15" customFormat="1" ht="10" x14ac:dyDescent="0.2">
      <c r="B154" s="221"/>
      <c r="C154" s="222"/>
      <c r="D154" s="188" t="s">
        <v>151</v>
      </c>
      <c r="E154" s="223" t="s">
        <v>19</v>
      </c>
      <c r="F154" s="224" t="s">
        <v>193</v>
      </c>
      <c r="G154" s="222"/>
      <c r="H154" s="225">
        <v>49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151</v>
      </c>
      <c r="AU154" s="231" t="s">
        <v>83</v>
      </c>
      <c r="AV154" s="15" t="s">
        <v>155</v>
      </c>
      <c r="AW154" s="15" t="s">
        <v>33</v>
      </c>
      <c r="AX154" s="15" t="s">
        <v>81</v>
      </c>
      <c r="AY154" s="231" t="s">
        <v>125</v>
      </c>
    </row>
    <row r="155" spans="1:65" s="2" customFormat="1" ht="24.15" customHeight="1" x14ac:dyDescent="0.2">
      <c r="A155" s="36"/>
      <c r="B155" s="37"/>
      <c r="C155" s="232" t="s">
        <v>264</v>
      </c>
      <c r="D155" s="242" t="s">
        <v>228</v>
      </c>
      <c r="E155" s="233" t="s">
        <v>475</v>
      </c>
      <c r="F155" s="234" t="s">
        <v>476</v>
      </c>
      <c r="G155" s="235" t="s">
        <v>219</v>
      </c>
      <c r="H155" s="236">
        <v>47</v>
      </c>
      <c r="I155" s="237"/>
      <c r="J155" s="238">
        <f>ROUND(I155*H155,2)</f>
        <v>0</v>
      </c>
      <c r="K155" s="234" t="s">
        <v>131</v>
      </c>
      <c r="L155" s="239"/>
      <c r="M155" s="240" t="s">
        <v>19</v>
      </c>
      <c r="N155" s="241" t="s">
        <v>44</v>
      </c>
      <c r="O155" s="66"/>
      <c r="P155" s="184">
        <f>O155*H155</f>
        <v>0</v>
      </c>
      <c r="Q155" s="184">
        <v>2E-3</v>
      </c>
      <c r="R155" s="184">
        <f>Q155*H155</f>
        <v>9.4E-2</v>
      </c>
      <c r="S155" s="184">
        <v>0</v>
      </c>
      <c r="T155" s="185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6" t="s">
        <v>231</v>
      </c>
      <c r="AT155" s="186" t="s">
        <v>228</v>
      </c>
      <c r="AU155" s="186" t="s">
        <v>83</v>
      </c>
      <c r="AY155" s="19" t="s">
        <v>125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9" t="s">
        <v>81</v>
      </c>
      <c r="BK155" s="187">
        <f>ROUND(I155*H155,2)</f>
        <v>0</v>
      </c>
      <c r="BL155" s="19" t="s">
        <v>155</v>
      </c>
      <c r="BM155" s="186" t="s">
        <v>477</v>
      </c>
    </row>
    <row r="156" spans="1:65" s="2" customFormat="1" ht="10" x14ac:dyDescent="0.2">
      <c r="A156" s="36"/>
      <c r="B156" s="37"/>
      <c r="C156" s="38"/>
      <c r="D156" s="188" t="s">
        <v>134</v>
      </c>
      <c r="E156" s="38"/>
      <c r="F156" s="189" t="s">
        <v>476</v>
      </c>
      <c r="G156" s="38"/>
      <c r="H156" s="38"/>
      <c r="I156" s="190"/>
      <c r="J156" s="38"/>
      <c r="K156" s="38"/>
      <c r="L156" s="41"/>
      <c r="M156" s="191"/>
      <c r="N156" s="192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134</v>
      </c>
      <c r="AU156" s="19" t="s">
        <v>83</v>
      </c>
    </row>
    <row r="157" spans="1:65" s="13" customFormat="1" ht="10" x14ac:dyDescent="0.2">
      <c r="B157" s="196"/>
      <c r="C157" s="197"/>
      <c r="D157" s="188" t="s">
        <v>151</v>
      </c>
      <c r="E157" s="198" t="s">
        <v>19</v>
      </c>
      <c r="F157" s="199" t="s">
        <v>478</v>
      </c>
      <c r="G157" s="197"/>
      <c r="H157" s="200">
        <v>47</v>
      </c>
      <c r="I157" s="201"/>
      <c r="J157" s="197"/>
      <c r="K157" s="197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151</v>
      </c>
      <c r="AU157" s="206" t="s">
        <v>83</v>
      </c>
      <c r="AV157" s="13" t="s">
        <v>83</v>
      </c>
      <c r="AW157" s="13" t="s">
        <v>33</v>
      </c>
      <c r="AX157" s="13" t="s">
        <v>81</v>
      </c>
      <c r="AY157" s="206" t="s">
        <v>125</v>
      </c>
    </row>
    <row r="158" spans="1:65" s="2" customFormat="1" ht="24.15" customHeight="1" x14ac:dyDescent="0.2">
      <c r="A158" s="36"/>
      <c r="B158" s="37"/>
      <c r="C158" s="232" t="s">
        <v>479</v>
      </c>
      <c r="D158" s="242" t="s">
        <v>228</v>
      </c>
      <c r="E158" s="233" t="s">
        <v>480</v>
      </c>
      <c r="F158" s="234" t="s">
        <v>481</v>
      </c>
      <c r="G158" s="235" t="s">
        <v>219</v>
      </c>
      <c r="H158" s="236">
        <v>2</v>
      </c>
      <c r="I158" s="237"/>
      <c r="J158" s="238">
        <f>ROUND(I158*H158,2)</f>
        <v>0</v>
      </c>
      <c r="K158" s="234" t="s">
        <v>131</v>
      </c>
      <c r="L158" s="239"/>
      <c r="M158" s="240" t="s">
        <v>19</v>
      </c>
      <c r="N158" s="241" t="s">
        <v>44</v>
      </c>
      <c r="O158" s="66"/>
      <c r="P158" s="184">
        <f>O158*H158</f>
        <v>0</v>
      </c>
      <c r="Q158" s="184">
        <v>3.3999999999999998E-3</v>
      </c>
      <c r="R158" s="184">
        <f>Q158*H158</f>
        <v>6.7999999999999996E-3</v>
      </c>
      <c r="S158" s="184">
        <v>0</v>
      </c>
      <c r="T158" s="185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6" t="s">
        <v>231</v>
      </c>
      <c r="AT158" s="186" t="s">
        <v>228</v>
      </c>
      <c r="AU158" s="186" t="s">
        <v>83</v>
      </c>
      <c r="AY158" s="19" t="s">
        <v>125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9" t="s">
        <v>81</v>
      </c>
      <c r="BK158" s="187">
        <f>ROUND(I158*H158,2)</f>
        <v>0</v>
      </c>
      <c r="BL158" s="19" t="s">
        <v>155</v>
      </c>
      <c r="BM158" s="186" t="s">
        <v>482</v>
      </c>
    </row>
    <row r="159" spans="1:65" s="2" customFormat="1" ht="10" x14ac:dyDescent="0.2">
      <c r="A159" s="36"/>
      <c r="B159" s="37"/>
      <c r="C159" s="38"/>
      <c r="D159" s="188" t="s">
        <v>134</v>
      </c>
      <c r="E159" s="38"/>
      <c r="F159" s="189" t="s">
        <v>481</v>
      </c>
      <c r="G159" s="38"/>
      <c r="H159" s="38"/>
      <c r="I159" s="190"/>
      <c r="J159" s="38"/>
      <c r="K159" s="38"/>
      <c r="L159" s="41"/>
      <c r="M159" s="191"/>
      <c r="N159" s="192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134</v>
      </c>
      <c r="AU159" s="19" t="s">
        <v>83</v>
      </c>
    </row>
    <row r="160" spans="1:65" s="2" customFormat="1" ht="16.5" customHeight="1" x14ac:dyDescent="0.2">
      <c r="A160" s="36"/>
      <c r="B160" s="37"/>
      <c r="C160" s="175" t="s">
        <v>268</v>
      </c>
      <c r="D160" s="175" t="s">
        <v>128</v>
      </c>
      <c r="E160" s="176" t="s">
        <v>483</v>
      </c>
      <c r="F160" s="177" t="s">
        <v>484</v>
      </c>
      <c r="G160" s="178" t="s">
        <v>196</v>
      </c>
      <c r="H160" s="179">
        <v>48.85</v>
      </c>
      <c r="I160" s="180"/>
      <c r="J160" s="181">
        <f>ROUND(I160*H160,2)</f>
        <v>0</v>
      </c>
      <c r="K160" s="177" t="s">
        <v>131</v>
      </c>
      <c r="L160" s="41"/>
      <c r="M160" s="182" t="s">
        <v>19</v>
      </c>
      <c r="N160" s="183" t="s">
        <v>44</v>
      </c>
      <c r="O160" s="66"/>
      <c r="P160" s="184">
        <f>O160*H160</f>
        <v>0</v>
      </c>
      <c r="Q160" s="184">
        <v>2.3114599999999998</v>
      </c>
      <c r="R160" s="184">
        <f>Q160*H160</f>
        <v>112.91482099999999</v>
      </c>
      <c r="S160" s="184">
        <v>0</v>
      </c>
      <c r="T160" s="18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6" t="s">
        <v>155</v>
      </c>
      <c r="AT160" s="186" t="s">
        <v>128</v>
      </c>
      <c r="AU160" s="186" t="s">
        <v>83</v>
      </c>
      <c r="AY160" s="19" t="s">
        <v>125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9" t="s">
        <v>81</v>
      </c>
      <c r="BK160" s="187">
        <f>ROUND(I160*H160,2)</f>
        <v>0</v>
      </c>
      <c r="BL160" s="19" t="s">
        <v>155</v>
      </c>
      <c r="BM160" s="186" t="s">
        <v>485</v>
      </c>
    </row>
    <row r="161" spans="1:65" s="2" customFormat="1" ht="36" x14ac:dyDescent="0.2">
      <c r="A161" s="36"/>
      <c r="B161" s="37"/>
      <c r="C161" s="38"/>
      <c r="D161" s="188" t="s">
        <v>134</v>
      </c>
      <c r="E161" s="38"/>
      <c r="F161" s="189" t="s">
        <v>486</v>
      </c>
      <c r="G161" s="38"/>
      <c r="H161" s="38"/>
      <c r="I161" s="190"/>
      <c r="J161" s="38"/>
      <c r="K161" s="38"/>
      <c r="L161" s="41"/>
      <c r="M161" s="191"/>
      <c r="N161" s="192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134</v>
      </c>
      <c r="AU161" s="19" t="s">
        <v>83</v>
      </c>
    </row>
    <row r="162" spans="1:65" s="2" customFormat="1" ht="10" x14ac:dyDescent="0.2">
      <c r="A162" s="36"/>
      <c r="B162" s="37"/>
      <c r="C162" s="38"/>
      <c r="D162" s="193" t="s">
        <v>135</v>
      </c>
      <c r="E162" s="38"/>
      <c r="F162" s="194" t="s">
        <v>487</v>
      </c>
      <c r="G162" s="38"/>
      <c r="H162" s="38"/>
      <c r="I162" s="190"/>
      <c r="J162" s="38"/>
      <c r="K162" s="38"/>
      <c r="L162" s="41"/>
      <c r="M162" s="191"/>
      <c r="N162" s="192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135</v>
      </c>
      <c r="AU162" s="19" t="s">
        <v>83</v>
      </c>
    </row>
    <row r="163" spans="1:65" s="14" customFormat="1" ht="10" x14ac:dyDescent="0.2">
      <c r="B163" s="211"/>
      <c r="C163" s="212"/>
      <c r="D163" s="188" t="s">
        <v>151</v>
      </c>
      <c r="E163" s="213" t="s">
        <v>19</v>
      </c>
      <c r="F163" s="214" t="s">
        <v>488</v>
      </c>
      <c r="G163" s="212"/>
      <c r="H163" s="213" t="s">
        <v>19</v>
      </c>
      <c r="I163" s="215"/>
      <c r="J163" s="212"/>
      <c r="K163" s="212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151</v>
      </c>
      <c r="AU163" s="220" t="s">
        <v>83</v>
      </c>
      <c r="AV163" s="14" t="s">
        <v>81</v>
      </c>
      <c r="AW163" s="14" t="s">
        <v>33</v>
      </c>
      <c r="AX163" s="14" t="s">
        <v>73</v>
      </c>
      <c r="AY163" s="220" t="s">
        <v>125</v>
      </c>
    </row>
    <row r="164" spans="1:65" s="13" customFormat="1" ht="10" x14ac:dyDescent="0.2">
      <c r="B164" s="196"/>
      <c r="C164" s="197"/>
      <c r="D164" s="188" t="s">
        <v>151</v>
      </c>
      <c r="E164" s="198" t="s">
        <v>19</v>
      </c>
      <c r="F164" s="199" t="s">
        <v>489</v>
      </c>
      <c r="G164" s="197"/>
      <c r="H164" s="200">
        <v>48.85</v>
      </c>
      <c r="I164" s="201"/>
      <c r="J164" s="197"/>
      <c r="K164" s="197"/>
      <c r="L164" s="202"/>
      <c r="M164" s="203"/>
      <c r="N164" s="204"/>
      <c r="O164" s="204"/>
      <c r="P164" s="204"/>
      <c r="Q164" s="204"/>
      <c r="R164" s="204"/>
      <c r="S164" s="204"/>
      <c r="T164" s="205"/>
      <c r="AT164" s="206" t="s">
        <v>151</v>
      </c>
      <c r="AU164" s="206" t="s">
        <v>83</v>
      </c>
      <c r="AV164" s="13" t="s">
        <v>83</v>
      </c>
      <c r="AW164" s="13" t="s">
        <v>33</v>
      </c>
      <c r="AX164" s="13" t="s">
        <v>81</v>
      </c>
      <c r="AY164" s="206" t="s">
        <v>125</v>
      </c>
    </row>
    <row r="165" spans="1:65" s="2" customFormat="1" ht="21.75" customHeight="1" x14ac:dyDescent="0.2">
      <c r="A165" s="36"/>
      <c r="B165" s="37"/>
      <c r="C165" s="175" t="s">
        <v>8</v>
      </c>
      <c r="D165" s="175" t="s">
        <v>128</v>
      </c>
      <c r="E165" s="176" t="s">
        <v>490</v>
      </c>
      <c r="F165" s="177" t="s">
        <v>491</v>
      </c>
      <c r="G165" s="178" t="s">
        <v>196</v>
      </c>
      <c r="H165" s="179">
        <v>34.195</v>
      </c>
      <c r="I165" s="180"/>
      <c r="J165" s="181">
        <f>ROUND(I165*H165,2)</f>
        <v>0</v>
      </c>
      <c r="K165" s="177" t="s">
        <v>131</v>
      </c>
      <c r="L165" s="41"/>
      <c r="M165" s="182" t="s">
        <v>19</v>
      </c>
      <c r="N165" s="183" t="s">
        <v>44</v>
      </c>
      <c r="O165" s="66"/>
      <c r="P165" s="184">
        <f>O165*H165</f>
        <v>0</v>
      </c>
      <c r="Q165" s="184">
        <v>2.3114599999999998</v>
      </c>
      <c r="R165" s="184">
        <f>Q165*H165</f>
        <v>79.040374700000001</v>
      </c>
      <c r="S165" s="184">
        <v>0</v>
      </c>
      <c r="T165" s="185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6" t="s">
        <v>155</v>
      </c>
      <c r="AT165" s="186" t="s">
        <v>128</v>
      </c>
      <c r="AU165" s="186" t="s">
        <v>83</v>
      </c>
      <c r="AY165" s="19" t="s">
        <v>125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9" t="s">
        <v>81</v>
      </c>
      <c r="BK165" s="187">
        <f>ROUND(I165*H165,2)</f>
        <v>0</v>
      </c>
      <c r="BL165" s="19" t="s">
        <v>155</v>
      </c>
      <c r="BM165" s="186" t="s">
        <v>492</v>
      </c>
    </row>
    <row r="166" spans="1:65" s="2" customFormat="1" ht="36" x14ac:dyDescent="0.2">
      <c r="A166" s="36"/>
      <c r="B166" s="37"/>
      <c r="C166" s="38"/>
      <c r="D166" s="188" t="s">
        <v>134</v>
      </c>
      <c r="E166" s="38"/>
      <c r="F166" s="189" t="s">
        <v>493</v>
      </c>
      <c r="G166" s="38"/>
      <c r="H166" s="38"/>
      <c r="I166" s="190"/>
      <c r="J166" s="38"/>
      <c r="K166" s="38"/>
      <c r="L166" s="41"/>
      <c r="M166" s="191"/>
      <c r="N166" s="192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134</v>
      </c>
      <c r="AU166" s="19" t="s">
        <v>83</v>
      </c>
    </row>
    <row r="167" spans="1:65" s="2" customFormat="1" ht="10" x14ac:dyDescent="0.2">
      <c r="A167" s="36"/>
      <c r="B167" s="37"/>
      <c r="C167" s="38"/>
      <c r="D167" s="193" t="s">
        <v>135</v>
      </c>
      <c r="E167" s="38"/>
      <c r="F167" s="194" t="s">
        <v>494</v>
      </c>
      <c r="G167" s="38"/>
      <c r="H167" s="38"/>
      <c r="I167" s="190"/>
      <c r="J167" s="38"/>
      <c r="K167" s="38"/>
      <c r="L167" s="41"/>
      <c r="M167" s="191"/>
      <c r="N167" s="192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135</v>
      </c>
      <c r="AU167" s="19" t="s">
        <v>83</v>
      </c>
    </row>
    <row r="168" spans="1:65" s="14" customFormat="1" ht="10" x14ac:dyDescent="0.2">
      <c r="B168" s="211"/>
      <c r="C168" s="212"/>
      <c r="D168" s="188" t="s">
        <v>151</v>
      </c>
      <c r="E168" s="213" t="s">
        <v>19</v>
      </c>
      <c r="F168" s="214" t="s">
        <v>495</v>
      </c>
      <c r="G168" s="212"/>
      <c r="H168" s="213" t="s">
        <v>19</v>
      </c>
      <c r="I168" s="215"/>
      <c r="J168" s="212"/>
      <c r="K168" s="212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151</v>
      </c>
      <c r="AU168" s="220" t="s">
        <v>83</v>
      </c>
      <c r="AV168" s="14" t="s">
        <v>81</v>
      </c>
      <c r="AW168" s="14" t="s">
        <v>33</v>
      </c>
      <c r="AX168" s="14" t="s">
        <v>73</v>
      </c>
      <c r="AY168" s="220" t="s">
        <v>125</v>
      </c>
    </row>
    <row r="169" spans="1:65" s="13" customFormat="1" ht="10" x14ac:dyDescent="0.2">
      <c r="B169" s="196"/>
      <c r="C169" s="197"/>
      <c r="D169" s="188" t="s">
        <v>151</v>
      </c>
      <c r="E169" s="198" t="s">
        <v>19</v>
      </c>
      <c r="F169" s="199" t="s">
        <v>496</v>
      </c>
      <c r="G169" s="197"/>
      <c r="H169" s="200">
        <v>34.195</v>
      </c>
      <c r="I169" s="201"/>
      <c r="J169" s="197"/>
      <c r="K169" s="197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151</v>
      </c>
      <c r="AU169" s="206" t="s">
        <v>83</v>
      </c>
      <c r="AV169" s="13" t="s">
        <v>83</v>
      </c>
      <c r="AW169" s="13" t="s">
        <v>33</v>
      </c>
      <c r="AX169" s="13" t="s">
        <v>81</v>
      </c>
      <c r="AY169" s="206" t="s">
        <v>125</v>
      </c>
    </row>
    <row r="170" spans="1:65" s="2" customFormat="1" ht="24.15" customHeight="1" x14ac:dyDescent="0.2">
      <c r="A170" s="36"/>
      <c r="B170" s="37"/>
      <c r="C170" s="175" t="s">
        <v>283</v>
      </c>
      <c r="D170" s="175" t="s">
        <v>128</v>
      </c>
      <c r="E170" s="176" t="s">
        <v>497</v>
      </c>
      <c r="F170" s="177" t="s">
        <v>498</v>
      </c>
      <c r="G170" s="178" t="s">
        <v>173</v>
      </c>
      <c r="H170" s="179">
        <v>97.7</v>
      </c>
      <c r="I170" s="180"/>
      <c r="J170" s="181">
        <f>ROUND(I170*H170,2)</f>
        <v>0</v>
      </c>
      <c r="K170" s="177" t="s">
        <v>131</v>
      </c>
      <c r="L170" s="41"/>
      <c r="M170" s="182" t="s">
        <v>19</v>
      </c>
      <c r="N170" s="183" t="s">
        <v>44</v>
      </c>
      <c r="O170" s="66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6" t="s">
        <v>155</v>
      </c>
      <c r="AT170" s="186" t="s">
        <v>128</v>
      </c>
      <c r="AU170" s="186" t="s">
        <v>83</v>
      </c>
      <c r="AY170" s="19" t="s">
        <v>125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9" t="s">
        <v>81</v>
      </c>
      <c r="BK170" s="187">
        <f>ROUND(I170*H170,2)</f>
        <v>0</v>
      </c>
      <c r="BL170" s="19" t="s">
        <v>155</v>
      </c>
      <c r="BM170" s="186" t="s">
        <v>499</v>
      </c>
    </row>
    <row r="171" spans="1:65" s="2" customFormat="1" ht="10" x14ac:dyDescent="0.2">
      <c r="A171" s="36"/>
      <c r="B171" s="37"/>
      <c r="C171" s="38"/>
      <c r="D171" s="188" t="s">
        <v>134</v>
      </c>
      <c r="E171" s="38"/>
      <c r="F171" s="189" t="s">
        <v>500</v>
      </c>
      <c r="G171" s="38"/>
      <c r="H171" s="38"/>
      <c r="I171" s="190"/>
      <c r="J171" s="38"/>
      <c r="K171" s="38"/>
      <c r="L171" s="41"/>
      <c r="M171" s="191"/>
      <c r="N171" s="192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134</v>
      </c>
      <c r="AU171" s="19" t="s">
        <v>83</v>
      </c>
    </row>
    <row r="172" spans="1:65" s="2" customFormat="1" ht="10" x14ac:dyDescent="0.2">
      <c r="A172" s="36"/>
      <c r="B172" s="37"/>
      <c r="C172" s="38"/>
      <c r="D172" s="193" t="s">
        <v>135</v>
      </c>
      <c r="E172" s="38"/>
      <c r="F172" s="194" t="s">
        <v>501</v>
      </c>
      <c r="G172" s="38"/>
      <c r="H172" s="38"/>
      <c r="I172" s="190"/>
      <c r="J172" s="38"/>
      <c r="K172" s="38"/>
      <c r="L172" s="41"/>
      <c r="M172" s="191"/>
      <c r="N172" s="192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135</v>
      </c>
      <c r="AU172" s="19" t="s">
        <v>83</v>
      </c>
    </row>
    <row r="173" spans="1:65" s="14" customFormat="1" ht="10" x14ac:dyDescent="0.2">
      <c r="B173" s="211"/>
      <c r="C173" s="212"/>
      <c r="D173" s="188" t="s">
        <v>151</v>
      </c>
      <c r="E173" s="213" t="s">
        <v>19</v>
      </c>
      <c r="F173" s="214" t="s">
        <v>459</v>
      </c>
      <c r="G173" s="212"/>
      <c r="H173" s="213" t="s">
        <v>19</v>
      </c>
      <c r="I173" s="215"/>
      <c r="J173" s="212"/>
      <c r="K173" s="212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151</v>
      </c>
      <c r="AU173" s="220" t="s">
        <v>83</v>
      </c>
      <c r="AV173" s="14" t="s">
        <v>81</v>
      </c>
      <c r="AW173" s="14" t="s">
        <v>33</v>
      </c>
      <c r="AX173" s="14" t="s">
        <v>73</v>
      </c>
      <c r="AY173" s="220" t="s">
        <v>125</v>
      </c>
    </row>
    <row r="174" spans="1:65" s="13" customFormat="1" ht="10" x14ac:dyDescent="0.2">
      <c r="B174" s="196"/>
      <c r="C174" s="197"/>
      <c r="D174" s="188" t="s">
        <v>151</v>
      </c>
      <c r="E174" s="198" t="s">
        <v>19</v>
      </c>
      <c r="F174" s="199" t="s">
        <v>502</v>
      </c>
      <c r="G174" s="197"/>
      <c r="H174" s="200">
        <v>97.7</v>
      </c>
      <c r="I174" s="201"/>
      <c r="J174" s="197"/>
      <c r="K174" s="197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151</v>
      </c>
      <c r="AU174" s="206" t="s">
        <v>83</v>
      </c>
      <c r="AV174" s="13" t="s">
        <v>83</v>
      </c>
      <c r="AW174" s="13" t="s">
        <v>33</v>
      </c>
      <c r="AX174" s="13" t="s">
        <v>81</v>
      </c>
      <c r="AY174" s="206" t="s">
        <v>125</v>
      </c>
    </row>
    <row r="175" spans="1:65" s="2" customFormat="1" ht="24.15" customHeight="1" x14ac:dyDescent="0.2">
      <c r="A175" s="36"/>
      <c r="B175" s="37"/>
      <c r="C175" s="232" t="s">
        <v>289</v>
      </c>
      <c r="D175" s="232" t="s">
        <v>228</v>
      </c>
      <c r="E175" s="233" t="s">
        <v>503</v>
      </c>
      <c r="F175" s="234" t="s">
        <v>504</v>
      </c>
      <c r="G175" s="235" t="s">
        <v>173</v>
      </c>
      <c r="H175" s="236">
        <v>102.58499999999999</v>
      </c>
      <c r="I175" s="237"/>
      <c r="J175" s="238">
        <f>ROUND(I175*H175,2)</f>
        <v>0</v>
      </c>
      <c r="K175" s="234" t="s">
        <v>131</v>
      </c>
      <c r="L175" s="239"/>
      <c r="M175" s="240" t="s">
        <v>19</v>
      </c>
      <c r="N175" s="241" t="s">
        <v>44</v>
      </c>
      <c r="O175" s="66"/>
      <c r="P175" s="184">
        <f>O175*H175</f>
        <v>0</v>
      </c>
      <c r="Q175" s="184">
        <v>1.5499999999999999E-3</v>
      </c>
      <c r="R175" s="184">
        <f>Q175*H175</f>
        <v>0.15900674999999997</v>
      </c>
      <c r="S175" s="184">
        <v>0</v>
      </c>
      <c r="T175" s="185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6" t="s">
        <v>231</v>
      </c>
      <c r="AT175" s="186" t="s">
        <v>228</v>
      </c>
      <c r="AU175" s="186" t="s">
        <v>83</v>
      </c>
      <c r="AY175" s="19" t="s">
        <v>125</v>
      </c>
      <c r="BE175" s="187">
        <f>IF(N175="základní",J175,0)</f>
        <v>0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9" t="s">
        <v>81</v>
      </c>
      <c r="BK175" s="187">
        <f>ROUND(I175*H175,2)</f>
        <v>0</v>
      </c>
      <c r="BL175" s="19" t="s">
        <v>155</v>
      </c>
      <c r="BM175" s="186" t="s">
        <v>505</v>
      </c>
    </row>
    <row r="176" spans="1:65" s="2" customFormat="1" ht="10" x14ac:dyDescent="0.2">
      <c r="A176" s="36"/>
      <c r="B176" s="37"/>
      <c r="C176" s="38"/>
      <c r="D176" s="188" t="s">
        <v>134</v>
      </c>
      <c r="E176" s="38"/>
      <c r="F176" s="189" t="s">
        <v>504</v>
      </c>
      <c r="G176" s="38"/>
      <c r="H176" s="38"/>
      <c r="I176" s="190"/>
      <c r="J176" s="38"/>
      <c r="K176" s="38"/>
      <c r="L176" s="41"/>
      <c r="M176" s="191"/>
      <c r="N176" s="192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134</v>
      </c>
      <c r="AU176" s="19" t="s">
        <v>83</v>
      </c>
    </row>
    <row r="177" spans="1:65" s="13" customFormat="1" ht="10" x14ac:dyDescent="0.2">
      <c r="B177" s="196"/>
      <c r="C177" s="197"/>
      <c r="D177" s="188" t="s">
        <v>151</v>
      </c>
      <c r="E177" s="197"/>
      <c r="F177" s="199" t="s">
        <v>506</v>
      </c>
      <c r="G177" s="197"/>
      <c r="H177" s="200">
        <v>102.58499999999999</v>
      </c>
      <c r="I177" s="201"/>
      <c r="J177" s="197"/>
      <c r="K177" s="197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151</v>
      </c>
      <c r="AU177" s="206" t="s">
        <v>83</v>
      </c>
      <c r="AV177" s="13" t="s">
        <v>83</v>
      </c>
      <c r="AW177" s="13" t="s">
        <v>4</v>
      </c>
      <c r="AX177" s="13" t="s">
        <v>81</v>
      </c>
      <c r="AY177" s="206" t="s">
        <v>125</v>
      </c>
    </row>
    <row r="178" spans="1:65" s="2" customFormat="1" ht="16.5" customHeight="1" x14ac:dyDescent="0.2">
      <c r="A178" s="36"/>
      <c r="B178" s="37"/>
      <c r="C178" s="232" t="s">
        <v>298</v>
      </c>
      <c r="D178" s="232" t="s">
        <v>228</v>
      </c>
      <c r="E178" s="233" t="s">
        <v>507</v>
      </c>
      <c r="F178" s="234" t="s">
        <v>508</v>
      </c>
      <c r="G178" s="235" t="s">
        <v>173</v>
      </c>
      <c r="H178" s="236">
        <v>205.17</v>
      </c>
      <c r="I178" s="237"/>
      <c r="J178" s="238">
        <f>ROUND(I178*H178,2)</f>
        <v>0</v>
      </c>
      <c r="K178" s="234" t="s">
        <v>131</v>
      </c>
      <c r="L178" s="239"/>
      <c r="M178" s="240" t="s">
        <v>19</v>
      </c>
      <c r="N178" s="241" t="s">
        <v>44</v>
      </c>
      <c r="O178" s="66"/>
      <c r="P178" s="184">
        <f>O178*H178</f>
        <v>0</v>
      </c>
      <c r="Q178" s="184">
        <v>4.0000000000000003E-5</v>
      </c>
      <c r="R178" s="184">
        <f>Q178*H178</f>
        <v>8.2068000000000002E-3</v>
      </c>
      <c r="S178" s="184">
        <v>0</v>
      </c>
      <c r="T178" s="18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6" t="s">
        <v>231</v>
      </c>
      <c r="AT178" s="186" t="s">
        <v>228</v>
      </c>
      <c r="AU178" s="186" t="s">
        <v>83</v>
      </c>
      <c r="AY178" s="19" t="s">
        <v>125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9" t="s">
        <v>81</v>
      </c>
      <c r="BK178" s="187">
        <f>ROUND(I178*H178,2)</f>
        <v>0</v>
      </c>
      <c r="BL178" s="19" t="s">
        <v>155</v>
      </c>
      <c r="BM178" s="186" t="s">
        <v>509</v>
      </c>
    </row>
    <row r="179" spans="1:65" s="2" customFormat="1" ht="10" x14ac:dyDescent="0.2">
      <c r="A179" s="36"/>
      <c r="B179" s="37"/>
      <c r="C179" s="38"/>
      <c r="D179" s="188" t="s">
        <v>134</v>
      </c>
      <c r="E179" s="38"/>
      <c r="F179" s="189" t="s">
        <v>508</v>
      </c>
      <c r="G179" s="38"/>
      <c r="H179" s="38"/>
      <c r="I179" s="190"/>
      <c r="J179" s="38"/>
      <c r="K179" s="38"/>
      <c r="L179" s="41"/>
      <c r="M179" s="191"/>
      <c r="N179" s="192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134</v>
      </c>
      <c r="AU179" s="19" t="s">
        <v>83</v>
      </c>
    </row>
    <row r="180" spans="1:65" s="13" customFormat="1" ht="10" x14ac:dyDescent="0.2">
      <c r="B180" s="196"/>
      <c r="C180" s="197"/>
      <c r="D180" s="188" t="s">
        <v>151</v>
      </c>
      <c r="E180" s="197"/>
      <c r="F180" s="199" t="s">
        <v>510</v>
      </c>
      <c r="G180" s="197"/>
      <c r="H180" s="200">
        <v>205.17</v>
      </c>
      <c r="I180" s="201"/>
      <c r="J180" s="197"/>
      <c r="K180" s="197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151</v>
      </c>
      <c r="AU180" s="206" t="s">
        <v>83</v>
      </c>
      <c r="AV180" s="13" t="s">
        <v>83</v>
      </c>
      <c r="AW180" s="13" t="s">
        <v>4</v>
      </c>
      <c r="AX180" s="13" t="s">
        <v>81</v>
      </c>
      <c r="AY180" s="206" t="s">
        <v>125</v>
      </c>
    </row>
    <row r="181" spans="1:65" s="12" customFormat="1" ht="22.75" customHeight="1" x14ac:dyDescent="0.25">
      <c r="B181" s="159"/>
      <c r="C181" s="160"/>
      <c r="D181" s="161" t="s">
        <v>72</v>
      </c>
      <c r="E181" s="173" t="s">
        <v>260</v>
      </c>
      <c r="F181" s="173" t="s">
        <v>288</v>
      </c>
      <c r="G181" s="160"/>
      <c r="H181" s="160"/>
      <c r="I181" s="163"/>
      <c r="J181" s="174">
        <f>BK181</f>
        <v>0</v>
      </c>
      <c r="K181" s="160"/>
      <c r="L181" s="165"/>
      <c r="M181" s="166"/>
      <c r="N181" s="167"/>
      <c r="O181" s="167"/>
      <c r="P181" s="168">
        <f>SUM(P182:P191)</f>
        <v>0</v>
      </c>
      <c r="Q181" s="167"/>
      <c r="R181" s="168">
        <f>SUM(R182:R191)</f>
        <v>0</v>
      </c>
      <c r="S181" s="167"/>
      <c r="T181" s="169">
        <f>SUM(T182:T191)</f>
        <v>86.493809999999996</v>
      </c>
      <c r="AR181" s="170" t="s">
        <v>81</v>
      </c>
      <c r="AT181" s="171" t="s">
        <v>72</v>
      </c>
      <c r="AU181" s="171" t="s">
        <v>81</v>
      </c>
      <c r="AY181" s="170" t="s">
        <v>125</v>
      </c>
      <c r="BK181" s="172">
        <f>SUM(BK182:BK191)</f>
        <v>0</v>
      </c>
    </row>
    <row r="182" spans="1:65" s="2" customFormat="1" ht="16.5" customHeight="1" x14ac:dyDescent="0.2">
      <c r="A182" s="36"/>
      <c r="B182" s="37"/>
      <c r="C182" s="175" t="s">
        <v>304</v>
      </c>
      <c r="D182" s="175" t="s">
        <v>128</v>
      </c>
      <c r="E182" s="176" t="s">
        <v>511</v>
      </c>
      <c r="F182" s="177" t="s">
        <v>512</v>
      </c>
      <c r="G182" s="178" t="s">
        <v>196</v>
      </c>
      <c r="H182" s="179">
        <v>41.033999999999999</v>
      </c>
      <c r="I182" s="180"/>
      <c r="J182" s="181">
        <f>ROUND(I182*H182,2)</f>
        <v>0</v>
      </c>
      <c r="K182" s="177" t="s">
        <v>131</v>
      </c>
      <c r="L182" s="41"/>
      <c r="M182" s="182" t="s">
        <v>19</v>
      </c>
      <c r="N182" s="183" t="s">
        <v>44</v>
      </c>
      <c r="O182" s="66"/>
      <c r="P182" s="184">
        <f>O182*H182</f>
        <v>0</v>
      </c>
      <c r="Q182" s="184">
        <v>0</v>
      </c>
      <c r="R182" s="184">
        <f>Q182*H182</f>
        <v>0</v>
      </c>
      <c r="S182" s="184">
        <v>2</v>
      </c>
      <c r="T182" s="185">
        <f>S182*H182</f>
        <v>82.067999999999998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6" t="s">
        <v>155</v>
      </c>
      <c r="AT182" s="186" t="s">
        <v>128</v>
      </c>
      <c r="AU182" s="186" t="s">
        <v>83</v>
      </c>
      <c r="AY182" s="19" t="s">
        <v>125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9" t="s">
        <v>81</v>
      </c>
      <c r="BK182" s="187">
        <f>ROUND(I182*H182,2)</f>
        <v>0</v>
      </c>
      <c r="BL182" s="19" t="s">
        <v>155</v>
      </c>
      <c r="BM182" s="186" t="s">
        <v>513</v>
      </c>
    </row>
    <row r="183" spans="1:65" s="2" customFormat="1" ht="10" x14ac:dyDescent="0.2">
      <c r="A183" s="36"/>
      <c r="B183" s="37"/>
      <c r="C183" s="38"/>
      <c r="D183" s="188" t="s">
        <v>134</v>
      </c>
      <c r="E183" s="38"/>
      <c r="F183" s="189" t="s">
        <v>512</v>
      </c>
      <c r="G183" s="38"/>
      <c r="H183" s="38"/>
      <c r="I183" s="190"/>
      <c r="J183" s="38"/>
      <c r="K183" s="38"/>
      <c r="L183" s="41"/>
      <c r="M183" s="191"/>
      <c r="N183" s="192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134</v>
      </c>
      <c r="AU183" s="19" t="s">
        <v>83</v>
      </c>
    </row>
    <row r="184" spans="1:65" s="2" customFormat="1" ht="10" x14ac:dyDescent="0.2">
      <c r="A184" s="36"/>
      <c r="B184" s="37"/>
      <c r="C184" s="38"/>
      <c r="D184" s="193" t="s">
        <v>135</v>
      </c>
      <c r="E184" s="38"/>
      <c r="F184" s="194" t="s">
        <v>514</v>
      </c>
      <c r="G184" s="38"/>
      <c r="H184" s="38"/>
      <c r="I184" s="190"/>
      <c r="J184" s="38"/>
      <c r="K184" s="38"/>
      <c r="L184" s="41"/>
      <c r="M184" s="191"/>
      <c r="N184" s="192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135</v>
      </c>
      <c r="AU184" s="19" t="s">
        <v>83</v>
      </c>
    </row>
    <row r="185" spans="1:65" s="14" customFormat="1" ht="10" x14ac:dyDescent="0.2">
      <c r="B185" s="211"/>
      <c r="C185" s="212"/>
      <c r="D185" s="188" t="s">
        <v>151</v>
      </c>
      <c r="E185" s="213" t="s">
        <v>19</v>
      </c>
      <c r="F185" s="214" t="s">
        <v>515</v>
      </c>
      <c r="G185" s="212"/>
      <c r="H185" s="213" t="s">
        <v>19</v>
      </c>
      <c r="I185" s="215"/>
      <c r="J185" s="212"/>
      <c r="K185" s="212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151</v>
      </c>
      <c r="AU185" s="220" t="s">
        <v>83</v>
      </c>
      <c r="AV185" s="14" t="s">
        <v>81</v>
      </c>
      <c r="AW185" s="14" t="s">
        <v>33</v>
      </c>
      <c r="AX185" s="14" t="s">
        <v>73</v>
      </c>
      <c r="AY185" s="220" t="s">
        <v>125</v>
      </c>
    </row>
    <row r="186" spans="1:65" s="13" customFormat="1" ht="10" x14ac:dyDescent="0.2">
      <c r="B186" s="196"/>
      <c r="C186" s="197"/>
      <c r="D186" s="188" t="s">
        <v>151</v>
      </c>
      <c r="E186" s="198" t="s">
        <v>19</v>
      </c>
      <c r="F186" s="199" t="s">
        <v>516</v>
      </c>
      <c r="G186" s="197"/>
      <c r="H186" s="200">
        <v>41.033999999999999</v>
      </c>
      <c r="I186" s="201"/>
      <c r="J186" s="197"/>
      <c r="K186" s="197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151</v>
      </c>
      <c r="AU186" s="206" t="s">
        <v>83</v>
      </c>
      <c r="AV186" s="13" t="s">
        <v>83</v>
      </c>
      <c r="AW186" s="13" t="s">
        <v>33</v>
      </c>
      <c r="AX186" s="13" t="s">
        <v>81</v>
      </c>
      <c r="AY186" s="206" t="s">
        <v>125</v>
      </c>
    </row>
    <row r="187" spans="1:65" s="2" customFormat="1" ht="24.15" customHeight="1" x14ac:dyDescent="0.2">
      <c r="A187" s="36"/>
      <c r="B187" s="37"/>
      <c r="C187" s="175" t="s">
        <v>310</v>
      </c>
      <c r="D187" s="175" t="s">
        <v>128</v>
      </c>
      <c r="E187" s="176" t="s">
        <v>290</v>
      </c>
      <c r="F187" s="177" t="s">
        <v>291</v>
      </c>
      <c r="G187" s="178" t="s">
        <v>173</v>
      </c>
      <c r="H187" s="179">
        <v>97.7</v>
      </c>
      <c r="I187" s="180"/>
      <c r="J187" s="181">
        <f>ROUND(I187*H187,2)</f>
        <v>0</v>
      </c>
      <c r="K187" s="177" t="s">
        <v>131</v>
      </c>
      <c r="L187" s="41"/>
      <c r="M187" s="182" t="s">
        <v>19</v>
      </c>
      <c r="N187" s="183" t="s">
        <v>44</v>
      </c>
      <c r="O187" s="66"/>
      <c r="P187" s="184">
        <f>O187*H187</f>
        <v>0</v>
      </c>
      <c r="Q187" s="184">
        <v>0</v>
      </c>
      <c r="R187" s="184">
        <f>Q187*H187</f>
        <v>0</v>
      </c>
      <c r="S187" s="184">
        <v>4.53E-2</v>
      </c>
      <c r="T187" s="185">
        <f>S187*H187</f>
        <v>4.4258100000000002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6" t="s">
        <v>155</v>
      </c>
      <c r="AT187" s="186" t="s">
        <v>128</v>
      </c>
      <c r="AU187" s="186" t="s">
        <v>83</v>
      </c>
      <c r="AY187" s="19" t="s">
        <v>125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9" t="s">
        <v>81</v>
      </c>
      <c r="BK187" s="187">
        <f>ROUND(I187*H187,2)</f>
        <v>0</v>
      </c>
      <c r="BL187" s="19" t="s">
        <v>155</v>
      </c>
      <c r="BM187" s="186" t="s">
        <v>517</v>
      </c>
    </row>
    <row r="188" spans="1:65" s="2" customFormat="1" ht="18" x14ac:dyDescent="0.2">
      <c r="A188" s="36"/>
      <c r="B188" s="37"/>
      <c r="C188" s="38"/>
      <c r="D188" s="188" t="s">
        <v>134</v>
      </c>
      <c r="E188" s="38"/>
      <c r="F188" s="189" t="s">
        <v>293</v>
      </c>
      <c r="G188" s="38"/>
      <c r="H188" s="38"/>
      <c r="I188" s="190"/>
      <c r="J188" s="38"/>
      <c r="K188" s="38"/>
      <c r="L188" s="41"/>
      <c r="M188" s="191"/>
      <c r="N188" s="192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134</v>
      </c>
      <c r="AU188" s="19" t="s">
        <v>83</v>
      </c>
    </row>
    <row r="189" spans="1:65" s="2" customFormat="1" ht="10" x14ac:dyDescent="0.2">
      <c r="A189" s="36"/>
      <c r="B189" s="37"/>
      <c r="C189" s="38"/>
      <c r="D189" s="193" t="s">
        <v>135</v>
      </c>
      <c r="E189" s="38"/>
      <c r="F189" s="194" t="s">
        <v>294</v>
      </c>
      <c r="G189" s="38"/>
      <c r="H189" s="38"/>
      <c r="I189" s="190"/>
      <c r="J189" s="38"/>
      <c r="K189" s="38"/>
      <c r="L189" s="41"/>
      <c r="M189" s="191"/>
      <c r="N189" s="192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135</v>
      </c>
      <c r="AU189" s="19" t="s">
        <v>83</v>
      </c>
    </row>
    <row r="190" spans="1:65" s="14" customFormat="1" ht="10" x14ac:dyDescent="0.2">
      <c r="B190" s="211"/>
      <c r="C190" s="212"/>
      <c r="D190" s="188" t="s">
        <v>151</v>
      </c>
      <c r="E190" s="213" t="s">
        <v>19</v>
      </c>
      <c r="F190" s="214" t="s">
        <v>295</v>
      </c>
      <c r="G190" s="212"/>
      <c r="H190" s="213" t="s">
        <v>19</v>
      </c>
      <c r="I190" s="215"/>
      <c r="J190" s="212"/>
      <c r="K190" s="212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151</v>
      </c>
      <c r="AU190" s="220" t="s">
        <v>83</v>
      </c>
      <c r="AV190" s="14" t="s">
        <v>81</v>
      </c>
      <c r="AW190" s="14" t="s">
        <v>33</v>
      </c>
      <c r="AX190" s="14" t="s">
        <v>73</v>
      </c>
      <c r="AY190" s="220" t="s">
        <v>125</v>
      </c>
    </row>
    <row r="191" spans="1:65" s="13" customFormat="1" ht="10" x14ac:dyDescent="0.2">
      <c r="B191" s="196"/>
      <c r="C191" s="197"/>
      <c r="D191" s="188" t="s">
        <v>151</v>
      </c>
      <c r="E191" s="198" t="s">
        <v>19</v>
      </c>
      <c r="F191" s="199" t="s">
        <v>502</v>
      </c>
      <c r="G191" s="197"/>
      <c r="H191" s="200">
        <v>97.7</v>
      </c>
      <c r="I191" s="201"/>
      <c r="J191" s="197"/>
      <c r="K191" s="197"/>
      <c r="L191" s="202"/>
      <c r="M191" s="203"/>
      <c r="N191" s="204"/>
      <c r="O191" s="204"/>
      <c r="P191" s="204"/>
      <c r="Q191" s="204"/>
      <c r="R191" s="204"/>
      <c r="S191" s="204"/>
      <c r="T191" s="205"/>
      <c r="AT191" s="206" t="s">
        <v>151</v>
      </c>
      <c r="AU191" s="206" t="s">
        <v>83</v>
      </c>
      <c r="AV191" s="13" t="s">
        <v>83</v>
      </c>
      <c r="AW191" s="13" t="s">
        <v>33</v>
      </c>
      <c r="AX191" s="13" t="s">
        <v>81</v>
      </c>
      <c r="AY191" s="206" t="s">
        <v>125</v>
      </c>
    </row>
    <row r="192" spans="1:65" s="12" customFormat="1" ht="22.75" customHeight="1" x14ac:dyDescent="0.25">
      <c r="B192" s="159"/>
      <c r="C192" s="160"/>
      <c r="D192" s="161" t="s">
        <v>72</v>
      </c>
      <c r="E192" s="173" t="s">
        <v>296</v>
      </c>
      <c r="F192" s="173" t="s">
        <v>297</v>
      </c>
      <c r="G192" s="160"/>
      <c r="H192" s="160"/>
      <c r="I192" s="163"/>
      <c r="J192" s="174">
        <f>BK192</f>
        <v>0</v>
      </c>
      <c r="K192" s="160"/>
      <c r="L192" s="165"/>
      <c r="M192" s="166"/>
      <c r="N192" s="167"/>
      <c r="O192" s="167"/>
      <c r="P192" s="168">
        <f>SUM(P193:P205)</f>
        <v>0</v>
      </c>
      <c r="Q192" s="167"/>
      <c r="R192" s="168">
        <f>SUM(R193:R205)</f>
        <v>0</v>
      </c>
      <c r="S192" s="167"/>
      <c r="T192" s="169">
        <f>SUM(T193:T205)</f>
        <v>0</v>
      </c>
      <c r="AR192" s="170" t="s">
        <v>81</v>
      </c>
      <c r="AT192" s="171" t="s">
        <v>72</v>
      </c>
      <c r="AU192" s="171" t="s">
        <v>81</v>
      </c>
      <c r="AY192" s="170" t="s">
        <v>125</v>
      </c>
      <c r="BK192" s="172">
        <f>SUM(BK193:BK205)</f>
        <v>0</v>
      </c>
    </row>
    <row r="193" spans="1:65" s="2" customFormat="1" ht="44.25" customHeight="1" x14ac:dyDescent="0.2">
      <c r="A193" s="36"/>
      <c r="B193" s="37"/>
      <c r="C193" s="175" t="s">
        <v>258</v>
      </c>
      <c r="D193" s="175" t="s">
        <v>128</v>
      </c>
      <c r="E193" s="176" t="s">
        <v>299</v>
      </c>
      <c r="F193" s="177" t="s">
        <v>300</v>
      </c>
      <c r="G193" s="178" t="s">
        <v>211</v>
      </c>
      <c r="H193" s="179">
        <v>86.494</v>
      </c>
      <c r="I193" s="180"/>
      <c r="J193" s="181">
        <f>ROUND(I193*H193,2)</f>
        <v>0</v>
      </c>
      <c r="K193" s="177" t="s">
        <v>131</v>
      </c>
      <c r="L193" s="41"/>
      <c r="M193" s="182" t="s">
        <v>19</v>
      </c>
      <c r="N193" s="183" t="s">
        <v>44</v>
      </c>
      <c r="O193" s="66"/>
      <c r="P193" s="184">
        <f>O193*H193</f>
        <v>0</v>
      </c>
      <c r="Q193" s="184">
        <v>0</v>
      </c>
      <c r="R193" s="184">
        <f>Q193*H193</f>
        <v>0</v>
      </c>
      <c r="S193" s="184">
        <v>0</v>
      </c>
      <c r="T193" s="185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6" t="s">
        <v>155</v>
      </c>
      <c r="AT193" s="186" t="s">
        <v>128</v>
      </c>
      <c r="AU193" s="186" t="s">
        <v>83</v>
      </c>
      <c r="AY193" s="19" t="s">
        <v>125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9" t="s">
        <v>81</v>
      </c>
      <c r="BK193" s="187">
        <f>ROUND(I193*H193,2)</f>
        <v>0</v>
      </c>
      <c r="BL193" s="19" t="s">
        <v>155</v>
      </c>
      <c r="BM193" s="186" t="s">
        <v>518</v>
      </c>
    </row>
    <row r="194" spans="1:65" s="2" customFormat="1" ht="27" x14ac:dyDescent="0.2">
      <c r="A194" s="36"/>
      <c r="B194" s="37"/>
      <c r="C194" s="38"/>
      <c r="D194" s="188" t="s">
        <v>134</v>
      </c>
      <c r="E194" s="38"/>
      <c r="F194" s="189" t="s">
        <v>302</v>
      </c>
      <c r="G194" s="38"/>
      <c r="H194" s="38"/>
      <c r="I194" s="190"/>
      <c r="J194" s="38"/>
      <c r="K194" s="38"/>
      <c r="L194" s="41"/>
      <c r="M194" s="191"/>
      <c r="N194" s="192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134</v>
      </c>
      <c r="AU194" s="19" t="s">
        <v>83</v>
      </c>
    </row>
    <row r="195" spans="1:65" s="2" customFormat="1" ht="10" x14ac:dyDescent="0.2">
      <c r="A195" s="36"/>
      <c r="B195" s="37"/>
      <c r="C195" s="38"/>
      <c r="D195" s="193" t="s">
        <v>135</v>
      </c>
      <c r="E195" s="38"/>
      <c r="F195" s="194" t="s">
        <v>303</v>
      </c>
      <c r="G195" s="38"/>
      <c r="H195" s="38"/>
      <c r="I195" s="190"/>
      <c r="J195" s="38"/>
      <c r="K195" s="38"/>
      <c r="L195" s="41"/>
      <c r="M195" s="191"/>
      <c r="N195" s="192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135</v>
      </c>
      <c r="AU195" s="19" t="s">
        <v>83</v>
      </c>
    </row>
    <row r="196" spans="1:65" s="2" customFormat="1" ht="16.5" customHeight="1" x14ac:dyDescent="0.2">
      <c r="A196" s="36"/>
      <c r="B196" s="37"/>
      <c r="C196" s="175" t="s">
        <v>241</v>
      </c>
      <c r="D196" s="175" t="s">
        <v>128</v>
      </c>
      <c r="E196" s="176" t="s">
        <v>305</v>
      </c>
      <c r="F196" s="177" t="s">
        <v>306</v>
      </c>
      <c r="G196" s="178" t="s">
        <v>211</v>
      </c>
      <c r="H196" s="179">
        <v>86.494</v>
      </c>
      <c r="I196" s="180"/>
      <c r="J196" s="181">
        <f>ROUND(I196*H196,2)</f>
        <v>0</v>
      </c>
      <c r="K196" s="177" t="s">
        <v>131</v>
      </c>
      <c r="L196" s="41"/>
      <c r="M196" s="182" t="s">
        <v>19</v>
      </c>
      <c r="N196" s="183" t="s">
        <v>44</v>
      </c>
      <c r="O196" s="66"/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6" t="s">
        <v>155</v>
      </c>
      <c r="AT196" s="186" t="s">
        <v>128</v>
      </c>
      <c r="AU196" s="186" t="s">
        <v>83</v>
      </c>
      <c r="AY196" s="19" t="s">
        <v>125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9" t="s">
        <v>81</v>
      </c>
      <c r="BK196" s="187">
        <f>ROUND(I196*H196,2)</f>
        <v>0</v>
      </c>
      <c r="BL196" s="19" t="s">
        <v>155</v>
      </c>
      <c r="BM196" s="186" t="s">
        <v>519</v>
      </c>
    </row>
    <row r="197" spans="1:65" s="2" customFormat="1" ht="18" x14ac:dyDescent="0.2">
      <c r="A197" s="36"/>
      <c r="B197" s="37"/>
      <c r="C197" s="38"/>
      <c r="D197" s="188" t="s">
        <v>134</v>
      </c>
      <c r="E197" s="38"/>
      <c r="F197" s="189" t="s">
        <v>308</v>
      </c>
      <c r="G197" s="38"/>
      <c r="H197" s="38"/>
      <c r="I197" s="190"/>
      <c r="J197" s="38"/>
      <c r="K197" s="38"/>
      <c r="L197" s="41"/>
      <c r="M197" s="191"/>
      <c r="N197" s="192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134</v>
      </c>
      <c r="AU197" s="19" t="s">
        <v>83</v>
      </c>
    </row>
    <row r="198" spans="1:65" s="2" customFormat="1" ht="10" x14ac:dyDescent="0.2">
      <c r="A198" s="36"/>
      <c r="B198" s="37"/>
      <c r="C198" s="38"/>
      <c r="D198" s="193" t="s">
        <v>135</v>
      </c>
      <c r="E198" s="38"/>
      <c r="F198" s="194" t="s">
        <v>309</v>
      </c>
      <c r="G198" s="38"/>
      <c r="H198" s="38"/>
      <c r="I198" s="190"/>
      <c r="J198" s="38"/>
      <c r="K198" s="38"/>
      <c r="L198" s="41"/>
      <c r="M198" s="191"/>
      <c r="N198" s="192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135</v>
      </c>
      <c r="AU198" s="19" t="s">
        <v>83</v>
      </c>
    </row>
    <row r="199" spans="1:65" s="2" customFormat="1" ht="24.15" customHeight="1" x14ac:dyDescent="0.2">
      <c r="A199" s="36"/>
      <c r="B199" s="37"/>
      <c r="C199" s="175" t="s">
        <v>329</v>
      </c>
      <c r="D199" s="175" t="s">
        <v>128</v>
      </c>
      <c r="E199" s="176" t="s">
        <v>311</v>
      </c>
      <c r="F199" s="177" t="s">
        <v>312</v>
      </c>
      <c r="G199" s="178" t="s">
        <v>211</v>
      </c>
      <c r="H199" s="179">
        <v>518.96400000000006</v>
      </c>
      <c r="I199" s="180"/>
      <c r="J199" s="181">
        <f>ROUND(I199*H199,2)</f>
        <v>0</v>
      </c>
      <c r="K199" s="177" t="s">
        <v>131</v>
      </c>
      <c r="L199" s="41"/>
      <c r="M199" s="182" t="s">
        <v>19</v>
      </c>
      <c r="N199" s="183" t="s">
        <v>44</v>
      </c>
      <c r="O199" s="66"/>
      <c r="P199" s="184">
        <f>O199*H199</f>
        <v>0</v>
      </c>
      <c r="Q199" s="184">
        <v>0</v>
      </c>
      <c r="R199" s="184">
        <f>Q199*H199</f>
        <v>0</v>
      </c>
      <c r="S199" s="184">
        <v>0</v>
      </c>
      <c r="T199" s="185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6" t="s">
        <v>155</v>
      </c>
      <c r="AT199" s="186" t="s">
        <v>128</v>
      </c>
      <c r="AU199" s="186" t="s">
        <v>83</v>
      </c>
      <c r="AY199" s="19" t="s">
        <v>125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9" t="s">
        <v>81</v>
      </c>
      <c r="BK199" s="187">
        <f>ROUND(I199*H199,2)</f>
        <v>0</v>
      </c>
      <c r="BL199" s="19" t="s">
        <v>155</v>
      </c>
      <c r="BM199" s="186" t="s">
        <v>520</v>
      </c>
    </row>
    <row r="200" spans="1:65" s="2" customFormat="1" ht="27" x14ac:dyDescent="0.2">
      <c r="A200" s="36"/>
      <c r="B200" s="37"/>
      <c r="C200" s="38"/>
      <c r="D200" s="188" t="s">
        <v>134</v>
      </c>
      <c r="E200" s="38"/>
      <c r="F200" s="189" t="s">
        <v>314</v>
      </c>
      <c r="G200" s="38"/>
      <c r="H200" s="38"/>
      <c r="I200" s="190"/>
      <c r="J200" s="38"/>
      <c r="K200" s="38"/>
      <c r="L200" s="41"/>
      <c r="M200" s="191"/>
      <c r="N200" s="192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134</v>
      </c>
      <c r="AU200" s="19" t="s">
        <v>83</v>
      </c>
    </row>
    <row r="201" spans="1:65" s="2" customFormat="1" ht="10" x14ac:dyDescent="0.2">
      <c r="A201" s="36"/>
      <c r="B201" s="37"/>
      <c r="C201" s="38"/>
      <c r="D201" s="193" t="s">
        <v>135</v>
      </c>
      <c r="E201" s="38"/>
      <c r="F201" s="194" t="s">
        <v>315</v>
      </c>
      <c r="G201" s="38"/>
      <c r="H201" s="38"/>
      <c r="I201" s="190"/>
      <c r="J201" s="38"/>
      <c r="K201" s="38"/>
      <c r="L201" s="41"/>
      <c r="M201" s="191"/>
      <c r="N201" s="192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135</v>
      </c>
      <c r="AU201" s="19" t="s">
        <v>83</v>
      </c>
    </row>
    <row r="202" spans="1:65" s="13" customFormat="1" ht="10" x14ac:dyDescent="0.2">
      <c r="B202" s="196"/>
      <c r="C202" s="197"/>
      <c r="D202" s="188" t="s">
        <v>151</v>
      </c>
      <c r="E202" s="197"/>
      <c r="F202" s="199" t="s">
        <v>521</v>
      </c>
      <c r="G202" s="197"/>
      <c r="H202" s="200">
        <v>518.96400000000006</v>
      </c>
      <c r="I202" s="201"/>
      <c r="J202" s="197"/>
      <c r="K202" s="197"/>
      <c r="L202" s="202"/>
      <c r="M202" s="203"/>
      <c r="N202" s="204"/>
      <c r="O202" s="204"/>
      <c r="P202" s="204"/>
      <c r="Q202" s="204"/>
      <c r="R202" s="204"/>
      <c r="S202" s="204"/>
      <c r="T202" s="205"/>
      <c r="AT202" s="206" t="s">
        <v>151</v>
      </c>
      <c r="AU202" s="206" t="s">
        <v>83</v>
      </c>
      <c r="AV202" s="13" t="s">
        <v>83</v>
      </c>
      <c r="AW202" s="13" t="s">
        <v>4</v>
      </c>
      <c r="AX202" s="13" t="s">
        <v>81</v>
      </c>
      <c r="AY202" s="206" t="s">
        <v>125</v>
      </c>
    </row>
    <row r="203" spans="1:65" s="2" customFormat="1" ht="24.15" customHeight="1" x14ac:dyDescent="0.2">
      <c r="A203" s="36"/>
      <c r="B203" s="37"/>
      <c r="C203" s="175" t="s">
        <v>7</v>
      </c>
      <c r="D203" s="175" t="s">
        <v>128</v>
      </c>
      <c r="E203" s="176" t="s">
        <v>317</v>
      </c>
      <c r="F203" s="177" t="s">
        <v>318</v>
      </c>
      <c r="G203" s="178" t="s">
        <v>211</v>
      </c>
      <c r="H203" s="179">
        <v>86.494</v>
      </c>
      <c r="I203" s="180"/>
      <c r="J203" s="181">
        <f>ROUND(I203*H203,2)</f>
        <v>0</v>
      </c>
      <c r="K203" s="177" t="s">
        <v>131</v>
      </c>
      <c r="L203" s="41"/>
      <c r="M203" s="182" t="s">
        <v>19</v>
      </c>
      <c r="N203" s="183" t="s">
        <v>44</v>
      </c>
      <c r="O203" s="66"/>
      <c r="P203" s="184">
        <f>O203*H203</f>
        <v>0</v>
      </c>
      <c r="Q203" s="184">
        <v>0</v>
      </c>
      <c r="R203" s="184">
        <f>Q203*H203</f>
        <v>0</v>
      </c>
      <c r="S203" s="184">
        <v>0</v>
      </c>
      <c r="T203" s="185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6" t="s">
        <v>155</v>
      </c>
      <c r="AT203" s="186" t="s">
        <v>128</v>
      </c>
      <c r="AU203" s="186" t="s">
        <v>83</v>
      </c>
      <c r="AY203" s="19" t="s">
        <v>125</v>
      </c>
      <c r="BE203" s="187">
        <f>IF(N203="základní",J203,0)</f>
        <v>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19" t="s">
        <v>81</v>
      </c>
      <c r="BK203" s="187">
        <f>ROUND(I203*H203,2)</f>
        <v>0</v>
      </c>
      <c r="BL203" s="19" t="s">
        <v>155</v>
      </c>
      <c r="BM203" s="186" t="s">
        <v>522</v>
      </c>
    </row>
    <row r="204" spans="1:65" s="2" customFormat="1" ht="10" x14ac:dyDescent="0.2">
      <c r="A204" s="36"/>
      <c r="B204" s="37"/>
      <c r="C204" s="38"/>
      <c r="D204" s="188" t="s">
        <v>134</v>
      </c>
      <c r="E204" s="38"/>
      <c r="F204" s="189" t="s">
        <v>320</v>
      </c>
      <c r="G204" s="38"/>
      <c r="H204" s="38"/>
      <c r="I204" s="190"/>
      <c r="J204" s="38"/>
      <c r="K204" s="38"/>
      <c r="L204" s="41"/>
      <c r="M204" s="191"/>
      <c r="N204" s="192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134</v>
      </c>
      <c r="AU204" s="19" t="s">
        <v>83</v>
      </c>
    </row>
    <row r="205" spans="1:65" s="2" customFormat="1" ht="10" x14ac:dyDescent="0.2">
      <c r="A205" s="36"/>
      <c r="B205" s="37"/>
      <c r="C205" s="38"/>
      <c r="D205" s="193" t="s">
        <v>135</v>
      </c>
      <c r="E205" s="38"/>
      <c r="F205" s="194" t="s">
        <v>321</v>
      </c>
      <c r="G205" s="38"/>
      <c r="H205" s="38"/>
      <c r="I205" s="190"/>
      <c r="J205" s="38"/>
      <c r="K205" s="38"/>
      <c r="L205" s="41"/>
      <c r="M205" s="191"/>
      <c r="N205" s="192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135</v>
      </c>
      <c r="AU205" s="19" t="s">
        <v>83</v>
      </c>
    </row>
    <row r="206" spans="1:65" s="12" customFormat="1" ht="22.75" customHeight="1" x14ac:dyDescent="0.25">
      <c r="B206" s="159"/>
      <c r="C206" s="160"/>
      <c r="D206" s="161" t="s">
        <v>72</v>
      </c>
      <c r="E206" s="173" t="s">
        <v>322</v>
      </c>
      <c r="F206" s="173" t="s">
        <v>323</v>
      </c>
      <c r="G206" s="160"/>
      <c r="H206" s="160"/>
      <c r="I206" s="163"/>
      <c r="J206" s="174">
        <f>BK206</f>
        <v>0</v>
      </c>
      <c r="K206" s="160"/>
      <c r="L206" s="165"/>
      <c r="M206" s="166"/>
      <c r="N206" s="167"/>
      <c r="O206" s="167"/>
      <c r="P206" s="168">
        <f>SUM(P207:P212)</f>
        <v>0</v>
      </c>
      <c r="Q206" s="167"/>
      <c r="R206" s="168">
        <f>SUM(R207:R212)</f>
        <v>0</v>
      </c>
      <c r="S206" s="167"/>
      <c r="T206" s="169">
        <f>SUM(T207:T212)</f>
        <v>0</v>
      </c>
      <c r="AR206" s="170" t="s">
        <v>81</v>
      </c>
      <c r="AT206" s="171" t="s">
        <v>72</v>
      </c>
      <c r="AU206" s="171" t="s">
        <v>81</v>
      </c>
      <c r="AY206" s="170" t="s">
        <v>125</v>
      </c>
      <c r="BK206" s="172">
        <f>SUM(BK207:BK212)</f>
        <v>0</v>
      </c>
    </row>
    <row r="207" spans="1:65" s="2" customFormat="1" ht="24.15" customHeight="1" x14ac:dyDescent="0.2">
      <c r="A207" s="36"/>
      <c r="B207" s="37"/>
      <c r="C207" s="175" t="s">
        <v>248</v>
      </c>
      <c r="D207" s="175" t="s">
        <v>128</v>
      </c>
      <c r="E207" s="176" t="s">
        <v>324</v>
      </c>
      <c r="F207" s="177" t="s">
        <v>325</v>
      </c>
      <c r="G207" s="178" t="s">
        <v>211</v>
      </c>
      <c r="H207" s="179">
        <v>225.09100000000001</v>
      </c>
      <c r="I207" s="180"/>
      <c r="J207" s="181">
        <f>ROUND(I207*H207,2)</f>
        <v>0</v>
      </c>
      <c r="K207" s="177" t="s">
        <v>131</v>
      </c>
      <c r="L207" s="41"/>
      <c r="M207" s="182" t="s">
        <v>19</v>
      </c>
      <c r="N207" s="183" t="s">
        <v>44</v>
      </c>
      <c r="O207" s="66"/>
      <c r="P207" s="184">
        <f>O207*H207</f>
        <v>0</v>
      </c>
      <c r="Q207" s="184">
        <v>0</v>
      </c>
      <c r="R207" s="184">
        <f>Q207*H207</f>
        <v>0</v>
      </c>
      <c r="S207" s="184">
        <v>0</v>
      </c>
      <c r="T207" s="185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6" t="s">
        <v>155</v>
      </c>
      <c r="AT207" s="186" t="s">
        <v>128</v>
      </c>
      <c r="AU207" s="186" t="s">
        <v>83</v>
      </c>
      <c r="AY207" s="19" t="s">
        <v>125</v>
      </c>
      <c r="BE207" s="187">
        <f>IF(N207="základní",J207,0)</f>
        <v>0</v>
      </c>
      <c r="BF207" s="187">
        <f>IF(N207="snížená",J207,0)</f>
        <v>0</v>
      </c>
      <c r="BG207" s="187">
        <f>IF(N207="zákl. přenesená",J207,0)</f>
        <v>0</v>
      </c>
      <c r="BH207" s="187">
        <f>IF(N207="sníž. přenesená",J207,0)</f>
        <v>0</v>
      </c>
      <c r="BI207" s="187">
        <f>IF(N207="nulová",J207,0)</f>
        <v>0</v>
      </c>
      <c r="BJ207" s="19" t="s">
        <v>81</v>
      </c>
      <c r="BK207" s="187">
        <f>ROUND(I207*H207,2)</f>
        <v>0</v>
      </c>
      <c r="BL207" s="19" t="s">
        <v>155</v>
      </c>
      <c r="BM207" s="186" t="s">
        <v>523</v>
      </c>
    </row>
    <row r="208" spans="1:65" s="2" customFormat="1" ht="27" x14ac:dyDescent="0.2">
      <c r="A208" s="36"/>
      <c r="B208" s="37"/>
      <c r="C208" s="38"/>
      <c r="D208" s="188" t="s">
        <v>134</v>
      </c>
      <c r="E208" s="38"/>
      <c r="F208" s="189" t="s">
        <v>327</v>
      </c>
      <c r="G208" s="38"/>
      <c r="H208" s="38"/>
      <c r="I208" s="190"/>
      <c r="J208" s="38"/>
      <c r="K208" s="38"/>
      <c r="L208" s="41"/>
      <c r="M208" s="191"/>
      <c r="N208" s="192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134</v>
      </c>
      <c r="AU208" s="19" t="s">
        <v>83</v>
      </c>
    </row>
    <row r="209" spans="1:65" s="2" customFormat="1" ht="10" x14ac:dyDescent="0.2">
      <c r="A209" s="36"/>
      <c r="B209" s="37"/>
      <c r="C209" s="38"/>
      <c r="D209" s="193" t="s">
        <v>135</v>
      </c>
      <c r="E209" s="38"/>
      <c r="F209" s="194" t="s">
        <v>328</v>
      </c>
      <c r="G209" s="38"/>
      <c r="H209" s="38"/>
      <c r="I209" s="190"/>
      <c r="J209" s="38"/>
      <c r="K209" s="38"/>
      <c r="L209" s="41"/>
      <c r="M209" s="191"/>
      <c r="N209" s="192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135</v>
      </c>
      <c r="AU209" s="19" t="s">
        <v>83</v>
      </c>
    </row>
    <row r="210" spans="1:65" s="2" customFormat="1" ht="24.15" customHeight="1" x14ac:dyDescent="0.2">
      <c r="A210" s="36"/>
      <c r="B210" s="37"/>
      <c r="C210" s="175" t="s">
        <v>239</v>
      </c>
      <c r="D210" s="175" t="s">
        <v>128</v>
      </c>
      <c r="E210" s="176" t="s">
        <v>330</v>
      </c>
      <c r="F210" s="177" t="s">
        <v>331</v>
      </c>
      <c r="G210" s="178" t="s">
        <v>211</v>
      </c>
      <c r="H210" s="179">
        <v>225.09100000000001</v>
      </c>
      <c r="I210" s="180"/>
      <c r="J210" s="181">
        <f>ROUND(I210*H210,2)</f>
        <v>0</v>
      </c>
      <c r="K210" s="177" t="s">
        <v>131</v>
      </c>
      <c r="L210" s="41"/>
      <c r="M210" s="182" t="s">
        <v>19</v>
      </c>
      <c r="N210" s="183" t="s">
        <v>44</v>
      </c>
      <c r="O210" s="66"/>
      <c r="P210" s="184">
        <f>O210*H210</f>
        <v>0</v>
      </c>
      <c r="Q210" s="184">
        <v>0</v>
      </c>
      <c r="R210" s="184">
        <f>Q210*H210</f>
        <v>0</v>
      </c>
      <c r="S210" s="184">
        <v>0</v>
      </c>
      <c r="T210" s="185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6" t="s">
        <v>155</v>
      </c>
      <c r="AT210" s="186" t="s">
        <v>128</v>
      </c>
      <c r="AU210" s="186" t="s">
        <v>83</v>
      </c>
      <c r="AY210" s="19" t="s">
        <v>125</v>
      </c>
      <c r="BE210" s="187">
        <f>IF(N210="základní",J210,0)</f>
        <v>0</v>
      </c>
      <c r="BF210" s="187">
        <f>IF(N210="snížená",J210,0)</f>
        <v>0</v>
      </c>
      <c r="BG210" s="187">
        <f>IF(N210="zákl. přenesená",J210,0)</f>
        <v>0</v>
      </c>
      <c r="BH210" s="187">
        <f>IF(N210="sníž. přenesená",J210,0)</f>
        <v>0</v>
      </c>
      <c r="BI210" s="187">
        <f>IF(N210="nulová",J210,0)</f>
        <v>0</v>
      </c>
      <c r="BJ210" s="19" t="s">
        <v>81</v>
      </c>
      <c r="BK210" s="187">
        <f>ROUND(I210*H210,2)</f>
        <v>0</v>
      </c>
      <c r="BL210" s="19" t="s">
        <v>155</v>
      </c>
      <c r="BM210" s="186" t="s">
        <v>524</v>
      </c>
    </row>
    <row r="211" spans="1:65" s="2" customFormat="1" ht="36" x14ac:dyDescent="0.2">
      <c r="A211" s="36"/>
      <c r="B211" s="37"/>
      <c r="C211" s="38"/>
      <c r="D211" s="188" t="s">
        <v>134</v>
      </c>
      <c r="E211" s="38"/>
      <c r="F211" s="189" t="s">
        <v>333</v>
      </c>
      <c r="G211" s="38"/>
      <c r="H211" s="38"/>
      <c r="I211" s="190"/>
      <c r="J211" s="38"/>
      <c r="K211" s="38"/>
      <c r="L211" s="41"/>
      <c r="M211" s="191"/>
      <c r="N211" s="192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134</v>
      </c>
      <c r="AU211" s="19" t="s">
        <v>83</v>
      </c>
    </row>
    <row r="212" spans="1:65" s="2" customFormat="1" ht="10" x14ac:dyDescent="0.2">
      <c r="A212" s="36"/>
      <c r="B212" s="37"/>
      <c r="C212" s="38"/>
      <c r="D212" s="193" t="s">
        <v>135</v>
      </c>
      <c r="E212" s="38"/>
      <c r="F212" s="194" t="s">
        <v>334</v>
      </c>
      <c r="G212" s="38"/>
      <c r="H212" s="38"/>
      <c r="I212" s="190"/>
      <c r="J212" s="38"/>
      <c r="K212" s="38"/>
      <c r="L212" s="41"/>
      <c r="M212" s="191"/>
      <c r="N212" s="192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135</v>
      </c>
      <c r="AU212" s="19" t="s">
        <v>83</v>
      </c>
    </row>
    <row r="213" spans="1:65" s="12" customFormat="1" ht="25.9" customHeight="1" x14ac:dyDescent="0.35">
      <c r="B213" s="159"/>
      <c r="C213" s="160"/>
      <c r="D213" s="161" t="s">
        <v>72</v>
      </c>
      <c r="E213" s="162" t="s">
        <v>404</v>
      </c>
      <c r="F213" s="162" t="s">
        <v>405</v>
      </c>
      <c r="G213" s="160"/>
      <c r="H213" s="160"/>
      <c r="I213" s="163"/>
      <c r="J213" s="164">
        <f>BK213</f>
        <v>0</v>
      </c>
      <c r="K213" s="160"/>
      <c r="L213" s="165"/>
      <c r="M213" s="166"/>
      <c r="N213" s="167"/>
      <c r="O213" s="167"/>
      <c r="P213" s="168">
        <f>P214</f>
        <v>0</v>
      </c>
      <c r="Q213" s="167"/>
      <c r="R213" s="168">
        <f>R214</f>
        <v>3.07756E-2</v>
      </c>
      <c r="S213" s="167"/>
      <c r="T213" s="169">
        <f>T214</f>
        <v>0</v>
      </c>
      <c r="AR213" s="170" t="s">
        <v>83</v>
      </c>
      <c r="AT213" s="171" t="s">
        <v>72</v>
      </c>
      <c r="AU213" s="171" t="s">
        <v>73</v>
      </c>
      <c r="AY213" s="170" t="s">
        <v>125</v>
      </c>
      <c r="BK213" s="172">
        <f>BK214</f>
        <v>0</v>
      </c>
    </row>
    <row r="214" spans="1:65" s="12" customFormat="1" ht="22.75" customHeight="1" x14ac:dyDescent="0.25">
      <c r="B214" s="159"/>
      <c r="C214" s="160"/>
      <c r="D214" s="161" t="s">
        <v>72</v>
      </c>
      <c r="E214" s="173" t="s">
        <v>525</v>
      </c>
      <c r="F214" s="173" t="s">
        <v>526</v>
      </c>
      <c r="G214" s="160"/>
      <c r="H214" s="160"/>
      <c r="I214" s="163"/>
      <c r="J214" s="174">
        <f>BK214</f>
        <v>0</v>
      </c>
      <c r="K214" s="160"/>
      <c r="L214" s="165"/>
      <c r="M214" s="166"/>
      <c r="N214" s="167"/>
      <c r="O214" s="167"/>
      <c r="P214" s="168">
        <f>SUM(P215:P225)</f>
        <v>0</v>
      </c>
      <c r="Q214" s="167"/>
      <c r="R214" s="168">
        <f>SUM(R215:R225)</f>
        <v>3.07756E-2</v>
      </c>
      <c r="S214" s="167"/>
      <c r="T214" s="169">
        <f>SUM(T215:T225)</f>
        <v>0</v>
      </c>
      <c r="AR214" s="170" t="s">
        <v>83</v>
      </c>
      <c r="AT214" s="171" t="s">
        <v>72</v>
      </c>
      <c r="AU214" s="171" t="s">
        <v>81</v>
      </c>
      <c r="AY214" s="170" t="s">
        <v>125</v>
      </c>
      <c r="BK214" s="172">
        <f>SUM(BK215:BK225)</f>
        <v>0</v>
      </c>
    </row>
    <row r="215" spans="1:65" s="2" customFormat="1" ht="24.15" customHeight="1" x14ac:dyDescent="0.2">
      <c r="A215" s="36"/>
      <c r="B215" s="37"/>
      <c r="C215" s="175" t="s">
        <v>527</v>
      </c>
      <c r="D215" s="175" t="s">
        <v>128</v>
      </c>
      <c r="E215" s="176" t="s">
        <v>528</v>
      </c>
      <c r="F215" s="177" t="s">
        <v>529</v>
      </c>
      <c r="G215" s="178" t="s">
        <v>397</v>
      </c>
      <c r="H215" s="179">
        <v>146.55000000000001</v>
      </c>
      <c r="I215" s="180"/>
      <c r="J215" s="181">
        <f>ROUND(I215*H215,2)</f>
        <v>0</v>
      </c>
      <c r="K215" s="177" t="s">
        <v>131</v>
      </c>
      <c r="L215" s="41"/>
      <c r="M215" s="182" t="s">
        <v>19</v>
      </c>
      <c r="N215" s="183" t="s">
        <v>44</v>
      </c>
      <c r="O215" s="66"/>
      <c r="P215" s="184">
        <f>O215*H215</f>
        <v>0</v>
      </c>
      <c r="Q215" s="184">
        <v>0</v>
      </c>
      <c r="R215" s="184">
        <f>Q215*H215</f>
        <v>0</v>
      </c>
      <c r="S215" s="184">
        <v>0</v>
      </c>
      <c r="T215" s="185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6" t="s">
        <v>304</v>
      </c>
      <c r="AT215" s="186" t="s">
        <v>128</v>
      </c>
      <c r="AU215" s="186" t="s">
        <v>83</v>
      </c>
      <c r="AY215" s="19" t="s">
        <v>125</v>
      </c>
      <c r="BE215" s="187">
        <f>IF(N215="základní",J215,0)</f>
        <v>0</v>
      </c>
      <c r="BF215" s="187">
        <f>IF(N215="snížená",J215,0)</f>
        <v>0</v>
      </c>
      <c r="BG215" s="187">
        <f>IF(N215="zákl. přenesená",J215,0)</f>
        <v>0</v>
      </c>
      <c r="BH215" s="187">
        <f>IF(N215="sníž. přenesená",J215,0)</f>
        <v>0</v>
      </c>
      <c r="BI215" s="187">
        <f>IF(N215="nulová",J215,0)</f>
        <v>0</v>
      </c>
      <c r="BJ215" s="19" t="s">
        <v>81</v>
      </c>
      <c r="BK215" s="187">
        <f>ROUND(I215*H215,2)</f>
        <v>0</v>
      </c>
      <c r="BL215" s="19" t="s">
        <v>304</v>
      </c>
      <c r="BM215" s="186" t="s">
        <v>530</v>
      </c>
    </row>
    <row r="216" spans="1:65" s="2" customFormat="1" ht="18" x14ac:dyDescent="0.2">
      <c r="A216" s="36"/>
      <c r="B216" s="37"/>
      <c r="C216" s="38"/>
      <c r="D216" s="188" t="s">
        <v>134</v>
      </c>
      <c r="E216" s="38"/>
      <c r="F216" s="189" t="s">
        <v>531</v>
      </c>
      <c r="G216" s="38"/>
      <c r="H216" s="38"/>
      <c r="I216" s="190"/>
      <c r="J216" s="38"/>
      <c r="K216" s="38"/>
      <c r="L216" s="41"/>
      <c r="M216" s="191"/>
      <c r="N216" s="192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134</v>
      </c>
      <c r="AU216" s="19" t="s">
        <v>83</v>
      </c>
    </row>
    <row r="217" spans="1:65" s="2" customFormat="1" ht="10" x14ac:dyDescent="0.2">
      <c r="A217" s="36"/>
      <c r="B217" s="37"/>
      <c r="C217" s="38"/>
      <c r="D217" s="193" t="s">
        <v>135</v>
      </c>
      <c r="E217" s="38"/>
      <c r="F217" s="194" t="s">
        <v>532</v>
      </c>
      <c r="G217" s="38"/>
      <c r="H217" s="38"/>
      <c r="I217" s="190"/>
      <c r="J217" s="38"/>
      <c r="K217" s="38"/>
      <c r="L217" s="41"/>
      <c r="M217" s="191"/>
      <c r="N217" s="192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135</v>
      </c>
      <c r="AU217" s="19" t="s">
        <v>83</v>
      </c>
    </row>
    <row r="218" spans="1:65" s="14" customFormat="1" ht="10" x14ac:dyDescent="0.2">
      <c r="B218" s="211"/>
      <c r="C218" s="212"/>
      <c r="D218" s="188" t="s">
        <v>151</v>
      </c>
      <c r="E218" s="213" t="s">
        <v>19</v>
      </c>
      <c r="F218" s="214" t="s">
        <v>533</v>
      </c>
      <c r="G218" s="212"/>
      <c r="H218" s="213" t="s">
        <v>19</v>
      </c>
      <c r="I218" s="215"/>
      <c r="J218" s="212"/>
      <c r="K218" s="212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151</v>
      </c>
      <c r="AU218" s="220" t="s">
        <v>83</v>
      </c>
      <c r="AV218" s="14" t="s">
        <v>81</v>
      </c>
      <c r="AW218" s="14" t="s">
        <v>33</v>
      </c>
      <c r="AX218" s="14" t="s">
        <v>73</v>
      </c>
      <c r="AY218" s="220" t="s">
        <v>125</v>
      </c>
    </row>
    <row r="219" spans="1:65" s="13" customFormat="1" ht="10" x14ac:dyDescent="0.2">
      <c r="B219" s="196"/>
      <c r="C219" s="197"/>
      <c r="D219" s="188" t="s">
        <v>151</v>
      </c>
      <c r="E219" s="198" t="s">
        <v>19</v>
      </c>
      <c r="F219" s="199" t="s">
        <v>534</v>
      </c>
      <c r="G219" s="197"/>
      <c r="H219" s="200">
        <v>146.55000000000001</v>
      </c>
      <c r="I219" s="201"/>
      <c r="J219" s="197"/>
      <c r="K219" s="197"/>
      <c r="L219" s="202"/>
      <c r="M219" s="203"/>
      <c r="N219" s="204"/>
      <c r="O219" s="204"/>
      <c r="P219" s="204"/>
      <c r="Q219" s="204"/>
      <c r="R219" s="204"/>
      <c r="S219" s="204"/>
      <c r="T219" s="205"/>
      <c r="AT219" s="206" t="s">
        <v>151</v>
      </c>
      <c r="AU219" s="206" t="s">
        <v>83</v>
      </c>
      <c r="AV219" s="13" t="s">
        <v>83</v>
      </c>
      <c r="AW219" s="13" t="s">
        <v>33</v>
      </c>
      <c r="AX219" s="13" t="s">
        <v>81</v>
      </c>
      <c r="AY219" s="206" t="s">
        <v>125</v>
      </c>
    </row>
    <row r="220" spans="1:65" s="2" customFormat="1" ht="24.15" customHeight="1" x14ac:dyDescent="0.2">
      <c r="A220" s="36"/>
      <c r="B220" s="37"/>
      <c r="C220" s="232" t="s">
        <v>535</v>
      </c>
      <c r="D220" s="232" t="s">
        <v>228</v>
      </c>
      <c r="E220" s="233" t="s">
        <v>536</v>
      </c>
      <c r="F220" s="234" t="s">
        <v>537</v>
      </c>
      <c r="G220" s="235" t="s">
        <v>397</v>
      </c>
      <c r="H220" s="236">
        <v>153.87799999999999</v>
      </c>
      <c r="I220" s="237"/>
      <c r="J220" s="238">
        <f>ROUND(I220*H220,2)</f>
        <v>0</v>
      </c>
      <c r="K220" s="234" t="s">
        <v>131</v>
      </c>
      <c r="L220" s="239"/>
      <c r="M220" s="240" t="s">
        <v>19</v>
      </c>
      <c r="N220" s="241" t="s">
        <v>44</v>
      </c>
      <c r="O220" s="66"/>
      <c r="P220" s="184">
        <f>O220*H220</f>
        <v>0</v>
      </c>
      <c r="Q220" s="184">
        <v>2.0000000000000001E-4</v>
      </c>
      <c r="R220" s="184">
        <f>Q220*H220</f>
        <v>3.07756E-2</v>
      </c>
      <c r="S220" s="184">
        <v>0</v>
      </c>
      <c r="T220" s="185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6" t="s">
        <v>538</v>
      </c>
      <c r="AT220" s="186" t="s">
        <v>228</v>
      </c>
      <c r="AU220" s="186" t="s">
        <v>83</v>
      </c>
      <c r="AY220" s="19" t="s">
        <v>125</v>
      </c>
      <c r="BE220" s="187">
        <f>IF(N220="základní",J220,0)</f>
        <v>0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19" t="s">
        <v>81</v>
      </c>
      <c r="BK220" s="187">
        <f>ROUND(I220*H220,2)</f>
        <v>0</v>
      </c>
      <c r="BL220" s="19" t="s">
        <v>304</v>
      </c>
      <c r="BM220" s="186" t="s">
        <v>539</v>
      </c>
    </row>
    <row r="221" spans="1:65" s="2" customFormat="1" ht="18" x14ac:dyDescent="0.2">
      <c r="A221" s="36"/>
      <c r="B221" s="37"/>
      <c r="C221" s="38"/>
      <c r="D221" s="188" t="s">
        <v>134</v>
      </c>
      <c r="E221" s="38"/>
      <c r="F221" s="189" t="s">
        <v>537</v>
      </c>
      <c r="G221" s="38"/>
      <c r="H221" s="38"/>
      <c r="I221" s="190"/>
      <c r="J221" s="38"/>
      <c r="K221" s="38"/>
      <c r="L221" s="41"/>
      <c r="M221" s="191"/>
      <c r="N221" s="192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134</v>
      </c>
      <c r="AU221" s="19" t="s">
        <v>83</v>
      </c>
    </row>
    <row r="222" spans="1:65" s="13" customFormat="1" ht="10" x14ac:dyDescent="0.2">
      <c r="B222" s="196"/>
      <c r="C222" s="197"/>
      <c r="D222" s="188" t="s">
        <v>151</v>
      </c>
      <c r="E222" s="197"/>
      <c r="F222" s="199" t="s">
        <v>540</v>
      </c>
      <c r="G222" s="197"/>
      <c r="H222" s="200">
        <v>153.87799999999999</v>
      </c>
      <c r="I222" s="201"/>
      <c r="J222" s="197"/>
      <c r="K222" s="197"/>
      <c r="L222" s="202"/>
      <c r="M222" s="203"/>
      <c r="N222" s="204"/>
      <c r="O222" s="204"/>
      <c r="P222" s="204"/>
      <c r="Q222" s="204"/>
      <c r="R222" s="204"/>
      <c r="S222" s="204"/>
      <c r="T222" s="205"/>
      <c r="AT222" s="206" t="s">
        <v>151</v>
      </c>
      <c r="AU222" s="206" t="s">
        <v>83</v>
      </c>
      <c r="AV222" s="13" t="s">
        <v>83</v>
      </c>
      <c r="AW222" s="13" t="s">
        <v>4</v>
      </c>
      <c r="AX222" s="13" t="s">
        <v>81</v>
      </c>
      <c r="AY222" s="206" t="s">
        <v>125</v>
      </c>
    </row>
    <row r="223" spans="1:65" s="2" customFormat="1" ht="24.15" customHeight="1" x14ac:dyDescent="0.2">
      <c r="A223" s="36"/>
      <c r="B223" s="37"/>
      <c r="C223" s="175" t="s">
        <v>541</v>
      </c>
      <c r="D223" s="175" t="s">
        <v>128</v>
      </c>
      <c r="E223" s="176" t="s">
        <v>542</v>
      </c>
      <c r="F223" s="177" t="s">
        <v>543</v>
      </c>
      <c r="G223" s="178" t="s">
        <v>211</v>
      </c>
      <c r="H223" s="179">
        <v>3.1E-2</v>
      </c>
      <c r="I223" s="180"/>
      <c r="J223" s="181">
        <f>ROUND(I223*H223,2)</f>
        <v>0</v>
      </c>
      <c r="K223" s="177" t="s">
        <v>131</v>
      </c>
      <c r="L223" s="41"/>
      <c r="M223" s="182" t="s">
        <v>19</v>
      </c>
      <c r="N223" s="183" t="s">
        <v>44</v>
      </c>
      <c r="O223" s="66"/>
      <c r="P223" s="184">
        <f>O223*H223</f>
        <v>0</v>
      </c>
      <c r="Q223" s="184">
        <v>0</v>
      </c>
      <c r="R223" s="184">
        <f>Q223*H223</f>
        <v>0</v>
      </c>
      <c r="S223" s="184">
        <v>0</v>
      </c>
      <c r="T223" s="185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6" t="s">
        <v>304</v>
      </c>
      <c r="AT223" s="186" t="s">
        <v>128</v>
      </c>
      <c r="AU223" s="186" t="s">
        <v>83</v>
      </c>
      <c r="AY223" s="19" t="s">
        <v>125</v>
      </c>
      <c r="BE223" s="187">
        <f>IF(N223="základní",J223,0)</f>
        <v>0</v>
      </c>
      <c r="BF223" s="187">
        <f>IF(N223="snížená",J223,0)</f>
        <v>0</v>
      </c>
      <c r="BG223" s="187">
        <f>IF(N223="zákl. přenesená",J223,0)</f>
        <v>0</v>
      </c>
      <c r="BH223" s="187">
        <f>IF(N223="sníž. přenesená",J223,0)</f>
        <v>0</v>
      </c>
      <c r="BI223" s="187">
        <f>IF(N223="nulová",J223,0)</f>
        <v>0</v>
      </c>
      <c r="BJ223" s="19" t="s">
        <v>81</v>
      </c>
      <c r="BK223" s="187">
        <f>ROUND(I223*H223,2)</f>
        <v>0</v>
      </c>
      <c r="BL223" s="19" t="s">
        <v>304</v>
      </c>
      <c r="BM223" s="186" t="s">
        <v>544</v>
      </c>
    </row>
    <row r="224" spans="1:65" s="2" customFormat="1" ht="27" x14ac:dyDescent="0.2">
      <c r="A224" s="36"/>
      <c r="B224" s="37"/>
      <c r="C224" s="38"/>
      <c r="D224" s="188" t="s">
        <v>134</v>
      </c>
      <c r="E224" s="38"/>
      <c r="F224" s="189" t="s">
        <v>545</v>
      </c>
      <c r="G224" s="38"/>
      <c r="H224" s="38"/>
      <c r="I224" s="190"/>
      <c r="J224" s="38"/>
      <c r="K224" s="38"/>
      <c r="L224" s="41"/>
      <c r="M224" s="191"/>
      <c r="N224" s="192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134</v>
      </c>
      <c r="AU224" s="19" t="s">
        <v>83</v>
      </c>
    </row>
    <row r="225" spans="1:65" s="2" customFormat="1" ht="10" x14ac:dyDescent="0.2">
      <c r="A225" s="36"/>
      <c r="B225" s="37"/>
      <c r="C225" s="38"/>
      <c r="D225" s="193" t="s">
        <v>135</v>
      </c>
      <c r="E225" s="38"/>
      <c r="F225" s="194" t="s">
        <v>546</v>
      </c>
      <c r="G225" s="38"/>
      <c r="H225" s="38"/>
      <c r="I225" s="190"/>
      <c r="J225" s="38"/>
      <c r="K225" s="38"/>
      <c r="L225" s="41"/>
      <c r="M225" s="191"/>
      <c r="N225" s="192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135</v>
      </c>
      <c r="AU225" s="19" t="s">
        <v>83</v>
      </c>
    </row>
    <row r="226" spans="1:65" s="12" customFormat="1" ht="25.9" customHeight="1" x14ac:dyDescent="0.35">
      <c r="B226" s="159"/>
      <c r="C226" s="160"/>
      <c r="D226" s="161" t="s">
        <v>72</v>
      </c>
      <c r="E226" s="162" t="s">
        <v>335</v>
      </c>
      <c r="F226" s="162" t="s">
        <v>336</v>
      </c>
      <c r="G226" s="160"/>
      <c r="H226" s="160"/>
      <c r="I226" s="163"/>
      <c r="J226" s="164">
        <f>BK226</f>
        <v>0</v>
      </c>
      <c r="K226" s="160"/>
      <c r="L226" s="165"/>
      <c r="M226" s="166"/>
      <c r="N226" s="167"/>
      <c r="O226" s="167"/>
      <c r="P226" s="168">
        <f>SUM(P227:P232)</f>
        <v>0</v>
      </c>
      <c r="Q226" s="167"/>
      <c r="R226" s="168">
        <f>SUM(R227:R232)</f>
        <v>0</v>
      </c>
      <c r="S226" s="167"/>
      <c r="T226" s="169">
        <f>SUM(T227:T232)</f>
        <v>0</v>
      </c>
      <c r="AR226" s="170" t="s">
        <v>155</v>
      </c>
      <c r="AT226" s="171" t="s">
        <v>72</v>
      </c>
      <c r="AU226" s="171" t="s">
        <v>73</v>
      </c>
      <c r="AY226" s="170" t="s">
        <v>125</v>
      </c>
      <c r="BK226" s="172">
        <f>SUM(BK227:BK232)</f>
        <v>0</v>
      </c>
    </row>
    <row r="227" spans="1:65" s="2" customFormat="1" ht="21.75" customHeight="1" x14ac:dyDescent="0.2">
      <c r="A227" s="36"/>
      <c r="B227" s="37"/>
      <c r="C227" s="175" t="s">
        <v>547</v>
      </c>
      <c r="D227" s="175" t="s">
        <v>128</v>
      </c>
      <c r="E227" s="176" t="s">
        <v>337</v>
      </c>
      <c r="F227" s="177" t="s">
        <v>338</v>
      </c>
      <c r="G227" s="178" t="s">
        <v>339</v>
      </c>
      <c r="H227" s="179">
        <v>119</v>
      </c>
      <c r="I227" s="180"/>
      <c r="J227" s="181">
        <f>ROUND(I227*H227,2)</f>
        <v>0</v>
      </c>
      <c r="K227" s="177" t="s">
        <v>131</v>
      </c>
      <c r="L227" s="41"/>
      <c r="M227" s="182" t="s">
        <v>19</v>
      </c>
      <c r="N227" s="183" t="s">
        <v>44</v>
      </c>
      <c r="O227" s="66"/>
      <c r="P227" s="184">
        <f>O227*H227</f>
        <v>0</v>
      </c>
      <c r="Q227" s="184">
        <v>0</v>
      </c>
      <c r="R227" s="184">
        <f>Q227*H227</f>
        <v>0</v>
      </c>
      <c r="S227" s="184">
        <v>0</v>
      </c>
      <c r="T227" s="185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6" t="s">
        <v>340</v>
      </c>
      <c r="AT227" s="186" t="s">
        <v>128</v>
      </c>
      <c r="AU227" s="186" t="s">
        <v>81</v>
      </c>
      <c r="AY227" s="19" t="s">
        <v>125</v>
      </c>
      <c r="BE227" s="187">
        <f>IF(N227="základní",J227,0)</f>
        <v>0</v>
      </c>
      <c r="BF227" s="187">
        <f>IF(N227="snížená",J227,0)</f>
        <v>0</v>
      </c>
      <c r="BG227" s="187">
        <f>IF(N227="zákl. přenesená",J227,0)</f>
        <v>0</v>
      </c>
      <c r="BH227" s="187">
        <f>IF(N227="sníž. přenesená",J227,0)</f>
        <v>0</v>
      </c>
      <c r="BI227" s="187">
        <f>IF(N227="nulová",J227,0)</f>
        <v>0</v>
      </c>
      <c r="BJ227" s="19" t="s">
        <v>81</v>
      </c>
      <c r="BK227" s="187">
        <f>ROUND(I227*H227,2)</f>
        <v>0</v>
      </c>
      <c r="BL227" s="19" t="s">
        <v>340</v>
      </c>
      <c r="BM227" s="186" t="s">
        <v>548</v>
      </c>
    </row>
    <row r="228" spans="1:65" s="2" customFormat="1" ht="18" x14ac:dyDescent="0.2">
      <c r="A228" s="36"/>
      <c r="B228" s="37"/>
      <c r="C228" s="38"/>
      <c r="D228" s="188" t="s">
        <v>134</v>
      </c>
      <c r="E228" s="38"/>
      <c r="F228" s="189" t="s">
        <v>342</v>
      </c>
      <c r="G228" s="38"/>
      <c r="H228" s="38"/>
      <c r="I228" s="190"/>
      <c r="J228" s="38"/>
      <c r="K228" s="38"/>
      <c r="L228" s="41"/>
      <c r="M228" s="191"/>
      <c r="N228" s="192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134</v>
      </c>
      <c r="AU228" s="19" t="s">
        <v>81</v>
      </c>
    </row>
    <row r="229" spans="1:65" s="2" customFormat="1" ht="10" x14ac:dyDescent="0.2">
      <c r="A229" s="36"/>
      <c r="B229" s="37"/>
      <c r="C229" s="38"/>
      <c r="D229" s="193" t="s">
        <v>135</v>
      </c>
      <c r="E229" s="38"/>
      <c r="F229" s="194" t="s">
        <v>343</v>
      </c>
      <c r="G229" s="38"/>
      <c r="H229" s="38"/>
      <c r="I229" s="190"/>
      <c r="J229" s="38"/>
      <c r="K229" s="38"/>
      <c r="L229" s="41"/>
      <c r="M229" s="191"/>
      <c r="N229" s="192"/>
      <c r="O229" s="66"/>
      <c r="P229" s="66"/>
      <c r="Q229" s="66"/>
      <c r="R229" s="66"/>
      <c r="S229" s="66"/>
      <c r="T229" s="67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135</v>
      </c>
      <c r="AU229" s="19" t="s">
        <v>81</v>
      </c>
    </row>
    <row r="230" spans="1:65" s="2" customFormat="1" ht="27" x14ac:dyDescent="0.2">
      <c r="A230" s="36"/>
      <c r="B230" s="37"/>
      <c r="C230" s="38"/>
      <c r="D230" s="188" t="s">
        <v>137</v>
      </c>
      <c r="E230" s="38"/>
      <c r="F230" s="195" t="s">
        <v>344</v>
      </c>
      <c r="G230" s="38"/>
      <c r="H230" s="38"/>
      <c r="I230" s="190"/>
      <c r="J230" s="38"/>
      <c r="K230" s="38"/>
      <c r="L230" s="41"/>
      <c r="M230" s="191"/>
      <c r="N230" s="192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9" t="s">
        <v>137</v>
      </c>
      <c r="AU230" s="19" t="s">
        <v>81</v>
      </c>
    </row>
    <row r="231" spans="1:65" s="14" customFormat="1" ht="10" x14ac:dyDescent="0.2">
      <c r="B231" s="211"/>
      <c r="C231" s="212"/>
      <c r="D231" s="188" t="s">
        <v>151</v>
      </c>
      <c r="E231" s="213" t="s">
        <v>19</v>
      </c>
      <c r="F231" s="214" t="s">
        <v>345</v>
      </c>
      <c r="G231" s="212"/>
      <c r="H231" s="213" t="s">
        <v>19</v>
      </c>
      <c r="I231" s="215"/>
      <c r="J231" s="212"/>
      <c r="K231" s="212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151</v>
      </c>
      <c r="AU231" s="220" t="s">
        <v>81</v>
      </c>
      <c r="AV231" s="14" t="s">
        <v>81</v>
      </c>
      <c r="AW231" s="14" t="s">
        <v>33</v>
      </c>
      <c r="AX231" s="14" t="s">
        <v>73</v>
      </c>
      <c r="AY231" s="220" t="s">
        <v>125</v>
      </c>
    </row>
    <row r="232" spans="1:65" s="13" customFormat="1" ht="10" x14ac:dyDescent="0.2">
      <c r="B232" s="196"/>
      <c r="C232" s="197"/>
      <c r="D232" s="188" t="s">
        <v>151</v>
      </c>
      <c r="E232" s="198" t="s">
        <v>19</v>
      </c>
      <c r="F232" s="199" t="s">
        <v>346</v>
      </c>
      <c r="G232" s="197"/>
      <c r="H232" s="200">
        <v>119</v>
      </c>
      <c r="I232" s="201"/>
      <c r="J232" s="197"/>
      <c r="K232" s="197"/>
      <c r="L232" s="202"/>
      <c r="M232" s="243"/>
      <c r="N232" s="244"/>
      <c r="O232" s="244"/>
      <c r="P232" s="244"/>
      <c r="Q232" s="244"/>
      <c r="R232" s="244"/>
      <c r="S232" s="244"/>
      <c r="T232" s="245"/>
      <c r="AT232" s="206" t="s">
        <v>151</v>
      </c>
      <c r="AU232" s="206" t="s">
        <v>81</v>
      </c>
      <c r="AV232" s="13" t="s">
        <v>83</v>
      </c>
      <c r="AW232" s="13" t="s">
        <v>33</v>
      </c>
      <c r="AX232" s="13" t="s">
        <v>81</v>
      </c>
      <c r="AY232" s="206" t="s">
        <v>125</v>
      </c>
    </row>
    <row r="233" spans="1:65" s="2" customFormat="1" ht="7" customHeight="1" x14ac:dyDescent="0.2">
      <c r="A233" s="36"/>
      <c r="B233" s="49"/>
      <c r="C233" s="50"/>
      <c r="D233" s="50"/>
      <c r="E233" s="50"/>
      <c r="F233" s="50"/>
      <c r="G233" s="50"/>
      <c r="H233" s="50"/>
      <c r="I233" s="50"/>
      <c r="J233" s="50"/>
      <c r="K233" s="50"/>
      <c r="L233" s="41"/>
      <c r="M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</row>
  </sheetData>
  <sheetProtection algorithmName="SHA-512" hashValue="t1hplt+ovOszCSpZnzxl0H3KpGqMYdc6niFWJbLFfsKsIHdXd3ByHWNWN6aaIh+1M73q5e+kMD4uMGgUbybe4g==" saltValue="NAoDiKg/pfsvW1Hy7P6+k7yUv+P4vVTqD0WbhCNJSj8uK9D9uVNnp3URwE9nnkhVbiOyijf81RbhmMaVuVueOA==" spinCount="100000" sheet="1" objects="1" scenarios="1" formatColumns="0" formatRows="0" autoFilter="0"/>
  <autoFilter ref="C88:K232" xr:uid="{00000000-0009-0000-0000-000004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400-000000000000}"/>
    <hyperlink ref="F99" r:id="rId2" xr:uid="{00000000-0004-0000-0400-000001000000}"/>
    <hyperlink ref="F105" r:id="rId3" xr:uid="{00000000-0004-0000-0400-000002000000}"/>
    <hyperlink ref="F112" r:id="rId4" xr:uid="{00000000-0004-0000-0400-000003000000}"/>
    <hyperlink ref="F117" r:id="rId5" xr:uid="{00000000-0004-0000-0400-000004000000}"/>
    <hyperlink ref="F123" r:id="rId6" xr:uid="{00000000-0004-0000-0400-000005000000}"/>
    <hyperlink ref="F132" r:id="rId7" xr:uid="{00000000-0004-0000-0400-000006000000}"/>
    <hyperlink ref="F141" r:id="rId8" xr:uid="{00000000-0004-0000-0400-000007000000}"/>
    <hyperlink ref="F147" r:id="rId9" xr:uid="{00000000-0004-0000-0400-000008000000}"/>
    <hyperlink ref="F162" r:id="rId10" xr:uid="{00000000-0004-0000-0400-000009000000}"/>
    <hyperlink ref="F167" r:id="rId11" xr:uid="{00000000-0004-0000-0400-00000A000000}"/>
    <hyperlink ref="F172" r:id="rId12" xr:uid="{00000000-0004-0000-0400-00000B000000}"/>
    <hyperlink ref="F184" r:id="rId13" xr:uid="{00000000-0004-0000-0400-00000C000000}"/>
    <hyperlink ref="F189" r:id="rId14" xr:uid="{00000000-0004-0000-0400-00000D000000}"/>
    <hyperlink ref="F195" r:id="rId15" xr:uid="{00000000-0004-0000-0400-00000E000000}"/>
    <hyperlink ref="F198" r:id="rId16" xr:uid="{00000000-0004-0000-0400-00000F000000}"/>
    <hyperlink ref="F201" r:id="rId17" xr:uid="{00000000-0004-0000-0400-000010000000}"/>
    <hyperlink ref="F205" r:id="rId18" xr:uid="{00000000-0004-0000-0400-000011000000}"/>
    <hyperlink ref="F209" r:id="rId19" xr:uid="{00000000-0004-0000-0400-000012000000}"/>
    <hyperlink ref="F212" r:id="rId20" xr:uid="{00000000-0004-0000-0400-000013000000}"/>
    <hyperlink ref="F217" r:id="rId21" xr:uid="{00000000-0004-0000-0400-000014000000}"/>
    <hyperlink ref="F225" r:id="rId22" xr:uid="{00000000-0004-0000-0400-000015000000}"/>
    <hyperlink ref="F229" r:id="rId23" xr:uid="{00000000-0004-0000-0400-00001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23"/>
  <sheetViews>
    <sheetView showGridLines="0" workbookViewId="0"/>
  </sheetViews>
  <sheetFormatPr defaultRowHeight="14.5" x14ac:dyDescent="0.2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19" t="s">
        <v>95</v>
      </c>
    </row>
    <row r="3" spans="1:46" s="1" customFormat="1" ht="7" customHeight="1" x14ac:dyDescent="0.2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83</v>
      </c>
    </row>
    <row r="4" spans="1:46" s="1" customFormat="1" ht="25" customHeight="1" x14ac:dyDescent="0.2">
      <c r="B4" s="22"/>
      <c r="D4" s="105" t="s">
        <v>101</v>
      </c>
      <c r="L4" s="22"/>
      <c r="M4" s="106" t="s">
        <v>10</v>
      </c>
      <c r="AT4" s="19" t="s">
        <v>4</v>
      </c>
    </row>
    <row r="5" spans="1:46" s="1" customFormat="1" ht="7" customHeight="1" x14ac:dyDescent="0.2">
      <c r="B5" s="22"/>
      <c r="L5" s="22"/>
    </row>
    <row r="6" spans="1:46" s="1" customFormat="1" ht="12" customHeight="1" x14ac:dyDescent="0.2">
      <c r="B6" s="22"/>
      <c r="D6" s="107" t="s">
        <v>16</v>
      </c>
      <c r="L6" s="22"/>
    </row>
    <row r="7" spans="1:46" s="1" customFormat="1" ht="16.5" customHeight="1" x14ac:dyDescent="0.2">
      <c r="B7" s="22"/>
      <c r="E7" s="373" t="str">
        <f>'Rekapitulace stavby'!K6</f>
        <v>Oplocení areálu KKN Cheb</v>
      </c>
      <c r="F7" s="374"/>
      <c r="G7" s="374"/>
      <c r="H7" s="374"/>
      <c r="L7" s="22"/>
    </row>
    <row r="8" spans="1:46" s="2" customFormat="1" ht="12" customHeight="1" x14ac:dyDescent="0.2">
      <c r="A8" s="36"/>
      <c r="B8" s="41"/>
      <c r="C8" s="36"/>
      <c r="D8" s="107" t="s">
        <v>102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75" t="s">
        <v>549</v>
      </c>
      <c r="F9" s="376"/>
      <c r="G9" s="376"/>
      <c r="H9" s="37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21. 8. 2024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 x14ac:dyDescent="0.2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77" t="str">
        <f>'Rekapitulace stavby'!E14</f>
        <v>Vyplň údaj</v>
      </c>
      <c r="F18" s="378"/>
      <c r="G18" s="378"/>
      <c r="H18" s="378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9" t="s">
        <v>32</v>
      </c>
      <c r="F21" s="36"/>
      <c r="G21" s="36"/>
      <c r="H21" s="36"/>
      <c r="I21" s="107" t="s">
        <v>28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">
        <v>35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9" t="s">
        <v>36</v>
      </c>
      <c r="F24" s="36"/>
      <c r="G24" s="36"/>
      <c r="H24" s="36"/>
      <c r="I24" s="107" t="s">
        <v>28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7" t="s">
        <v>37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 x14ac:dyDescent="0.2">
      <c r="A27" s="111"/>
      <c r="B27" s="112"/>
      <c r="C27" s="111"/>
      <c r="D27" s="111"/>
      <c r="E27" s="379" t="s">
        <v>19</v>
      </c>
      <c r="F27" s="379"/>
      <c r="G27" s="379"/>
      <c r="H27" s="37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 x14ac:dyDescent="0.2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 x14ac:dyDescent="0.2">
      <c r="A30" s="36"/>
      <c r="B30" s="41"/>
      <c r="C30" s="36"/>
      <c r="D30" s="115" t="s">
        <v>39</v>
      </c>
      <c r="E30" s="36"/>
      <c r="F30" s="36"/>
      <c r="G30" s="36"/>
      <c r="H30" s="36"/>
      <c r="I30" s="36"/>
      <c r="J30" s="116">
        <f>ROUND(J87,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 x14ac:dyDescent="0.2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 x14ac:dyDescent="0.2">
      <c r="A32" s="36"/>
      <c r="B32" s="41"/>
      <c r="C32" s="36"/>
      <c r="D32" s="36"/>
      <c r="E32" s="36"/>
      <c r="F32" s="117" t="s">
        <v>41</v>
      </c>
      <c r="G32" s="36"/>
      <c r="H32" s="36"/>
      <c r="I32" s="117" t="s">
        <v>40</v>
      </c>
      <c r="J32" s="117" t="s">
        <v>42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 x14ac:dyDescent="0.2">
      <c r="A33" s="36"/>
      <c r="B33" s="41"/>
      <c r="C33" s="36"/>
      <c r="D33" s="118" t="s">
        <v>43</v>
      </c>
      <c r="E33" s="107" t="s">
        <v>44</v>
      </c>
      <c r="F33" s="119">
        <f>ROUND((SUM(BE87:BE222)),  2)</f>
        <v>0</v>
      </c>
      <c r="G33" s="36"/>
      <c r="H33" s="36"/>
      <c r="I33" s="120">
        <v>0.21</v>
      </c>
      <c r="J33" s="119">
        <f>ROUND(((SUM(BE87:BE222))*I33),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 x14ac:dyDescent="0.2">
      <c r="A34" s="36"/>
      <c r="B34" s="41"/>
      <c r="C34" s="36"/>
      <c r="D34" s="36"/>
      <c r="E34" s="107" t="s">
        <v>45</v>
      </c>
      <c r="F34" s="119">
        <f>ROUND((SUM(BF87:BF222)),  2)</f>
        <v>0</v>
      </c>
      <c r="G34" s="36"/>
      <c r="H34" s="36"/>
      <c r="I34" s="120">
        <v>0.12</v>
      </c>
      <c r="J34" s="119">
        <f>ROUND(((SUM(BF87:BF222))*I34),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 x14ac:dyDescent="0.2">
      <c r="A35" s="36"/>
      <c r="B35" s="41"/>
      <c r="C35" s="36"/>
      <c r="D35" s="36"/>
      <c r="E35" s="107" t="s">
        <v>46</v>
      </c>
      <c r="F35" s="119">
        <f>ROUND((SUM(BG87:BG222)),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 x14ac:dyDescent="0.2">
      <c r="A36" s="36"/>
      <c r="B36" s="41"/>
      <c r="C36" s="36"/>
      <c r="D36" s="36"/>
      <c r="E36" s="107" t="s">
        <v>47</v>
      </c>
      <c r="F36" s="119">
        <f>ROUND((SUM(BH87:BH222)),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 x14ac:dyDescent="0.2">
      <c r="A37" s="36"/>
      <c r="B37" s="41"/>
      <c r="C37" s="36"/>
      <c r="D37" s="36"/>
      <c r="E37" s="107" t="s">
        <v>48</v>
      </c>
      <c r="F37" s="119">
        <f>ROUND((SUM(BI87:BI222)),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 x14ac:dyDescent="0.2">
      <c r="A39" s="36"/>
      <c r="B39" s="41"/>
      <c r="C39" s="121"/>
      <c r="D39" s="122" t="s">
        <v>49</v>
      </c>
      <c r="E39" s="123"/>
      <c r="F39" s="123"/>
      <c r="G39" s="124" t="s">
        <v>50</v>
      </c>
      <c r="H39" s="125" t="s">
        <v>51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 x14ac:dyDescent="0.2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 x14ac:dyDescent="0.2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 x14ac:dyDescent="0.2">
      <c r="A45" s="36"/>
      <c r="B45" s="37"/>
      <c r="C45" s="25" t="s">
        <v>104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80" t="str">
        <f>E7</f>
        <v>Oplocení areálu KKN Cheb</v>
      </c>
      <c r="F48" s="381"/>
      <c r="G48" s="381"/>
      <c r="H48" s="38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1" t="s">
        <v>102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33" t="str">
        <f>E9</f>
        <v>SO-04 - Oplocení plot. dílce a podhrab. desky</v>
      </c>
      <c r="F50" s="382"/>
      <c r="G50" s="382"/>
      <c r="H50" s="38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1" t="s">
        <v>21</v>
      </c>
      <c r="D52" s="38"/>
      <c r="E52" s="38"/>
      <c r="F52" s="29" t="str">
        <f>F12</f>
        <v>Cheb</v>
      </c>
      <c r="G52" s="38"/>
      <c r="H52" s="38"/>
      <c r="I52" s="31" t="s">
        <v>23</v>
      </c>
      <c r="J52" s="61" t="str">
        <f>IF(J12="","",J12)</f>
        <v>21. 8. 2024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 x14ac:dyDescent="0.2">
      <c r="A54" s="36"/>
      <c r="B54" s="37"/>
      <c r="C54" s="31" t="s">
        <v>25</v>
      </c>
      <c r="D54" s="38"/>
      <c r="E54" s="38"/>
      <c r="F54" s="29" t="str">
        <f>E15</f>
        <v>Karlovarská krajská nemocnice a.s., Nemocnice Cheb</v>
      </c>
      <c r="G54" s="38"/>
      <c r="H54" s="38"/>
      <c r="I54" s="31" t="s">
        <v>31</v>
      </c>
      <c r="J54" s="34" t="str">
        <f>E21</f>
        <v>PK Beránek &amp; Hradil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 x14ac:dyDescent="0.2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>Jakub Vilingr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2" t="s">
        <v>105</v>
      </c>
      <c r="D57" s="133"/>
      <c r="E57" s="133"/>
      <c r="F57" s="133"/>
      <c r="G57" s="133"/>
      <c r="H57" s="133"/>
      <c r="I57" s="133"/>
      <c r="J57" s="134" t="s">
        <v>106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 x14ac:dyDescent="0.2">
      <c r="A59" s="36"/>
      <c r="B59" s="37"/>
      <c r="C59" s="135" t="s">
        <v>71</v>
      </c>
      <c r="D59" s="38"/>
      <c r="E59" s="38"/>
      <c r="F59" s="38"/>
      <c r="G59" s="38"/>
      <c r="H59" s="38"/>
      <c r="I59" s="38"/>
      <c r="J59" s="79">
        <f>J87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5" customHeight="1" x14ac:dyDescent="0.2">
      <c r="B60" s="136"/>
      <c r="C60" s="137"/>
      <c r="D60" s="138" t="s">
        <v>161</v>
      </c>
      <c r="E60" s="139"/>
      <c r="F60" s="139"/>
      <c r="G60" s="139"/>
      <c r="H60" s="139"/>
      <c r="I60" s="139"/>
      <c r="J60" s="140">
        <f>J88</f>
        <v>0</v>
      </c>
      <c r="K60" s="137"/>
      <c r="L60" s="141"/>
    </row>
    <row r="61" spans="1:47" s="10" customFormat="1" ht="19.899999999999999" customHeight="1" x14ac:dyDescent="0.2">
      <c r="B61" s="142"/>
      <c r="C61" s="143"/>
      <c r="D61" s="144" t="s">
        <v>162</v>
      </c>
      <c r="E61" s="145"/>
      <c r="F61" s="145"/>
      <c r="G61" s="145"/>
      <c r="H61" s="145"/>
      <c r="I61" s="145"/>
      <c r="J61" s="146">
        <f>J89</f>
        <v>0</v>
      </c>
      <c r="K61" s="143"/>
      <c r="L61" s="147"/>
    </row>
    <row r="62" spans="1:47" s="10" customFormat="1" ht="19.899999999999999" customHeight="1" x14ac:dyDescent="0.2">
      <c r="B62" s="142"/>
      <c r="C62" s="143"/>
      <c r="D62" s="144" t="s">
        <v>348</v>
      </c>
      <c r="E62" s="145"/>
      <c r="F62" s="145"/>
      <c r="G62" s="145"/>
      <c r="H62" s="145"/>
      <c r="I62" s="145"/>
      <c r="J62" s="146">
        <f>J127</f>
        <v>0</v>
      </c>
      <c r="K62" s="143"/>
      <c r="L62" s="147"/>
    </row>
    <row r="63" spans="1:47" s="10" customFormat="1" ht="19.899999999999999" customHeight="1" x14ac:dyDescent="0.2">
      <c r="B63" s="142"/>
      <c r="C63" s="143"/>
      <c r="D63" s="144" t="s">
        <v>163</v>
      </c>
      <c r="E63" s="145"/>
      <c r="F63" s="145"/>
      <c r="G63" s="145"/>
      <c r="H63" s="145"/>
      <c r="I63" s="145"/>
      <c r="J63" s="146">
        <f>J140</f>
        <v>0</v>
      </c>
      <c r="K63" s="143"/>
      <c r="L63" s="147"/>
    </row>
    <row r="64" spans="1:47" s="10" customFormat="1" ht="19.899999999999999" customHeight="1" x14ac:dyDescent="0.2">
      <c r="B64" s="142"/>
      <c r="C64" s="143"/>
      <c r="D64" s="144" t="s">
        <v>164</v>
      </c>
      <c r="E64" s="145"/>
      <c r="F64" s="145"/>
      <c r="G64" s="145"/>
      <c r="H64" s="145"/>
      <c r="I64" s="145"/>
      <c r="J64" s="146">
        <f>J172</f>
        <v>0</v>
      </c>
      <c r="K64" s="143"/>
      <c r="L64" s="147"/>
    </row>
    <row r="65" spans="1:31" s="10" customFormat="1" ht="19.899999999999999" customHeight="1" x14ac:dyDescent="0.2">
      <c r="B65" s="142"/>
      <c r="C65" s="143"/>
      <c r="D65" s="144" t="s">
        <v>165</v>
      </c>
      <c r="E65" s="145"/>
      <c r="F65" s="145"/>
      <c r="G65" s="145"/>
      <c r="H65" s="145"/>
      <c r="I65" s="145"/>
      <c r="J65" s="146">
        <f>J195</f>
        <v>0</v>
      </c>
      <c r="K65" s="143"/>
      <c r="L65" s="147"/>
    </row>
    <row r="66" spans="1:31" s="10" customFormat="1" ht="19.899999999999999" customHeight="1" x14ac:dyDescent="0.2">
      <c r="B66" s="142"/>
      <c r="C66" s="143"/>
      <c r="D66" s="144" t="s">
        <v>166</v>
      </c>
      <c r="E66" s="145"/>
      <c r="F66" s="145"/>
      <c r="G66" s="145"/>
      <c r="H66" s="145"/>
      <c r="I66" s="145"/>
      <c r="J66" s="146">
        <f>J209</f>
        <v>0</v>
      </c>
      <c r="K66" s="143"/>
      <c r="L66" s="147"/>
    </row>
    <row r="67" spans="1:31" s="9" customFormat="1" ht="25" customHeight="1" x14ac:dyDescent="0.2">
      <c r="B67" s="136"/>
      <c r="C67" s="137"/>
      <c r="D67" s="138" t="s">
        <v>167</v>
      </c>
      <c r="E67" s="139"/>
      <c r="F67" s="139"/>
      <c r="G67" s="139"/>
      <c r="H67" s="139"/>
      <c r="I67" s="139"/>
      <c r="J67" s="140">
        <f>J216</f>
        <v>0</v>
      </c>
      <c r="K67" s="137"/>
      <c r="L67" s="141"/>
    </row>
    <row r="68" spans="1:31" s="2" customFormat="1" ht="21.75" customHeight="1" x14ac:dyDescent="0.2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7" customHeight="1" x14ac:dyDescent="0.2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7" customHeight="1" x14ac:dyDescent="0.2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5" customHeight="1" x14ac:dyDescent="0.2">
      <c r="A74" s="36"/>
      <c r="B74" s="37"/>
      <c r="C74" s="25" t="s">
        <v>111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7" customHeight="1" x14ac:dyDescent="0.2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 x14ac:dyDescent="0.2">
      <c r="A76" s="36"/>
      <c r="B76" s="37"/>
      <c r="C76" s="31" t="s">
        <v>16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 x14ac:dyDescent="0.2">
      <c r="A77" s="36"/>
      <c r="B77" s="37"/>
      <c r="C77" s="38"/>
      <c r="D77" s="38"/>
      <c r="E77" s="380" t="str">
        <f>E7</f>
        <v>Oplocení areálu KKN Cheb</v>
      </c>
      <c r="F77" s="381"/>
      <c r="G77" s="381"/>
      <c r="H77" s="381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 x14ac:dyDescent="0.2">
      <c r="A78" s="36"/>
      <c r="B78" s="37"/>
      <c r="C78" s="31" t="s">
        <v>102</v>
      </c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 x14ac:dyDescent="0.2">
      <c r="A79" s="36"/>
      <c r="B79" s="37"/>
      <c r="C79" s="38"/>
      <c r="D79" s="38"/>
      <c r="E79" s="333" t="str">
        <f>E9</f>
        <v>SO-04 - Oplocení plot. dílce a podhrab. desky</v>
      </c>
      <c r="F79" s="382"/>
      <c r="G79" s="382"/>
      <c r="H79" s="382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7" customHeight="1" x14ac:dyDescent="0.2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 x14ac:dyDescent="0.2">
      <c r="A81" s="36"/>
      <c r="B81" s="37"/>
      <c r="C81" s="31" t="s">
        <v>21</v>
      </c>
      <c r="D81" s="38"/>
      <c r="E81" s="38"/>
      <c r="F81" s="29" t="str">
        <f>F12</f>
        <v>Cheb</v>
      </c>
      <c r="G81" s="38"/>
      <c r="H81" s="38"/>
      <c r="I81" s="31" t="s">
        <v>23</v>
      </c>
      <c r="J81" s="61" t="str">
        <f>IF(J12="","",J12)</f>
        <v>21. 8. 2024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7" customHeight="1" x14ac:dyDescent="0.2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15" customHeight="1" x14ac:dyDescent="0.2">
      <c r="A83" s="36"/>
      <c r="B83" s="37"/>
      <c r="C83" s="31" t="s">
        <v>25</v>
      </c>
      <c r="D83" s="38"/>
      <c r="E83" s="38"/>
      <c r="F83" s="29" t="str">
        <f>E15</f>
        <v>Karlovarská krajská nemocnice a.s., Nemocnice Cheb</v>
      </c>
      <c r="G83" s="38"/>
      <c r="H83" s="38"/>
      <c r="I83" s="31" t="s">
        <v>31</v>
      </c>
      <c r="J83" s="34" t="str">
        <f>E21</f>
        <v>PK Beránek &amp; Hradil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15" customHeight="1" x14ac:dyDescent="0.2">
      <c r="A84" s="36"/>
      <c r="B84" s="37"/>
      <c r="C84" s="31" t="s">
        <v>29</v>
      </c>
      <c r="D84" s="38"/>
      <c r="E84" s="38"/>
      <c r="F84" s="29" t="str">
        <f>IF(E18="","",E18)</f>
        <v>Vyplň údaj</v>
      </c>
      <c r="G84" s="38"/>
      <c r="H84" s="38"/>
      <c r="I84" s="31" t="s">
        <v>34</v>
      </c>
      <c r="J84" s="34" t="str">
        <f>E24</f>
        <v>Jakub Vilingr</v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25" customHeight="1" x14ac:dyDescent="0.2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 x14ac:dyDescent="0.2">
      <c r="A86" s="148"/>
      <c r="B86" s="149"/>
      <c r="C86" s="150" t="s">
        <v>112</v>
      </c>
      <c r="D86" s="151" t="s">
        <v>58</v>
      </c>
      <c r="E86" s="151" t="s">
        <v>54</v>
      </c>
      <c r="F86" s="151" t="s">
        <v>55</v>
      </c>
      <c r="G86" s="151" t="s">
        <v>113</v>
      </c>
      <c r="H86" s="151" t="s">
        <v>114</v>
      </c>
      <c r="I86" s="151" t="s">
        <v>115</v>
      </c>
      <c r="J86" s="151" t="s">
        <v>106</v>
      </c>
      <c r="K86" s="152" t="s">
        <v>116</v>
      </c>
      <c r="L86" s="153"/>
      <c r="M86" s="70" t="s">
        <v>19</v>
      </c>
      <c r="N86" s="71" t="s">
        <v>43</v>
      </c>
      <c r="O86" s="71" t="s">
        <v>117</v>
      </c>
      <c r="P86" s="71" t="s">
        <v>118</v>
      </c>
      <c r="Q86" s="71" t="s">
        <v>119</v>
      </c>
      <c r="R86" s="71" t="s">
        <v>120</v>
      </c>
      <c r="S86" s="71" t="s">
        <v>121</v>
      </c>
      <c r="T86" s="72" t="s">
        <v>122</v>
      </c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</row>
    <row r="87" spans="1:65" s="2" customFormat="1" ht="22.75" customHeight="1" x14ac:dyDescent="0.35">
      <c r="A87" s="36"/>
      <c r="B87" s="37"/>
      <c r="C87" s="77" t="s">
        <v>123</v>
      </c>
      <c r="D87" s="38"/>
      <c r="E87" s="38"/>
      <c r="F87" s="38"/>
      <c r="G87" s="38"/>
      <c r="H87" s="38"/>
      <c r="I87" s="38"/>
      <c r="J87" s="154">
        <f>BK87</f>
        <v>0</v>
      </c>
      <c r="K87" s="38"/>
      <c r="L87" s="41"/>
      <c r="M87" s="73"/>
      <c r="N87" s="155"/>
      <c r="O87" s="74"/>
      <c r="P87" s="156">
        <f>P88+P216</f>
        <v>0</v>
      </c>
      <c r="Q87" s="74"/>
      <c r="R87" s="156">
        <f>R88+R216</f>
        <v>6.3231433399999997</v>
      </c>
      <c r="S87" s="74"/>
      <c r="T87" s="157">
        <f>T88+T216</f>
        <v>242.43839999999997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72</v>
      </c>
      <c r="AU87" s="19" t="s">
        <v>107</v>
      </c>
      <c r="BK87" s="158">
        <f>BK88+BK216</f>
        <v>0</v>
      </c>
    </row>
    <row r="88" spans="1:65" s="12" customFormat="1" ht="25.9" customHeight="1" x14ac:dyDescent="0.35">
      <c r="B88" s="159"/>
      <c r="C88" s="160"/>
      <c r="D88" s="161" t="s">
        <v>72</v>
      </c>
      <c r="E88" s="162" t="s">
        <v>168</v>
      </c>
      <c r="F88" s="162" t="s">
        <v>169</v>
      </c>
      <c r="G88" s="160"/>
      <c r="H88" s="160"/>
      <c r="I88" s="163"/>
      <c r="J88" s="164">
        <f>BK88</f>
        <v>0</v>
      </c>
      <c r="K88" s="160"/>
      <c r="L88" s="165"/>
      <c r="M88" s="166"/>
      <c r="N88" s="167"/>
      <c r="O88" s="167"/>
      <c r="P88" s="168">
        <f>P89+P127+P140+P172+P195+P209</f>
        <v>0</v>
      </c>
      <c r="Q88" s="167"/>
      <c r="R88" s="168">
        <f>R89+R127+R140+R172+R195+R209</f>
        <v>6.3231433399999997</v>
      </c>
      <c r="S88" s="167"/>
      <c r="T88" s="169">
        <f>T89+T127+T140+T172+T195+T209</f>
        <v>242.43839999999997</v>
      </c>
      <c r="AR88" s="170" t="s">
        <v>81</v>
      </c>
      <c r="AT88" s="171" t="s">
        <v>72</v>
      </c>
      <c r="AU88" s="171" t="s">
        <v>73</v>
      </c>
      <c r="AY88" s="170" t="s">
        <v>125</v>
      </c>
      <c r="BK88" s="172">
        <f>BK89+BK127+BK140+BK172+BK195+BK209</f>
        <v>0</v>
      </c>
    </row>
    <row r="89" spans="1:65" s="12" customFormat="1" ht="22.75" customHeight="1" x14ac:dyDescent="0.25">
      <c r="B89" s="159"/>
      <c r="C89" s="160"/>
      <c r="D89" s="161" t="s">
        <v>72</v>
      </c>
      <c r="E89" s="173" t="s">
        <v>81</v>
      </c>
      <c r="F89" s="173" t="s">
        <v>170</v>
      </c>
      <c r="G89" s="160"/>
      <c r="H89" s="160"/>
      <c r="I89" s="163"/>
      <c r="J89" s="174">
        <f>BK89</f>
        <v>0</v>
      </c>
      <c r="K89" s="160"/>
      <c r="L89" s="165"/>
      <c r="M89" s="166"/>
      <c r="N89" s="167"/>
      <c r="O89" s="167"/>
      <c r="P89" s="168">
        <f>SUM(P90:P126)</f>
        <v>0</v>
      </c>
      <c r="Q89" s="167"/>
      <c r="R89" s="168">
        <f>SUM(R90:R126)</f>
        <v>0</v>
      </c>
      <c r="S89" s="167"/>
      <c r="T89" s="169">
        <f>SUM(T90:T126)</f>
        <v>0</v>
      </c>
      <c r="AR89" s="170" t="s">
        <v>81</v>
      </c>
      <c r="AT89" s="171" t="s">
        <v>72</v>
      </c>
      <c r="AU89" s="171" t="s">
        <v>81</v>
      </c>
      <c r="AY89" s="170" t="s">
        <v>125</v>
      </c>
      <c r="BK89" s="172">
        <f>SUM(BK90:BK126)</f>
        <v>0</v>
      </c>
    </row>
    <row r="90" spans="1:65" s="2" customFormat="1" ht="24.15" customHeight="1" x14ac:dyDescent="0.2">
      <c r="A90" s="36"/>
      <c r="B90" s="37"/>
      <c r="C90" s="175" t="s">
        <v>81</v>
      </c>
      <c r="D90" s="175" t="s">
        <v>128</v>
      </c>
      <c r="E90" s="176" t="s">
        <v>171</v>
      </c>
      <c r="F90" s="177" t="s">
        <v>172</v>
      </c>
      <c r="G90" s="178" t="s">
        <v>173</v>
      </c>
      <c r="H90" s="179">
        <v>32.799999999999997</v>
      </c>
      <c r="I90" s="180"/>
      <c r="J90" s="181">
        <f>ROUND(I90*H90,2)</f>
        <v>0</v>
      </c>
      <c r="K90" s="177" t="s">
        <v>131</v>
      </c>
      <c r="L90" s="41"/>
      <c r="M90" s="182" t="s">
        <v>19</v>
      </c>
      <c r="N90" s="183" t="s">
        <v>44</v>
      </c>
      <c r="O90" s="66"/>
      <c r="P90" s="184">
        <f>O90*H90</f>
        <v>0</v>
      </c>
      <c r="Q90" s="184">
        <v>0</v>
      </c>
      <c r="R90" s="184">
        <f>Q90*H90</f>
        <v>0</v>
      </c>
      <c r="S90" s="184">
        <v>0</v>
      </c>
      <c r="T90" s="185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155</v>
      </c>
      <c r="AT90" s="186" t="s">
        <v>128</v>
      </c>
      <c r="AU90" s="186" t="s">
        <v>83</v>
      </c>
      <c r="AY90" s="19" t="s">
        <v>125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9" t="s">
        <v>81</v>
      </c>
      <c r="BK90" s="187">
        <f>ROUND(I90*H90,2)</f>
        <v>0</v>
      </c>
      <c r="BL90" s="19" t="s">
        <v>155</v>
      </c>
      <c r="BM90" s="186" t="s">
        <v>550</v>
      </c>
    </row>
    <row r="91" spans="1:65" s="2" customFormat="1" ht="10" x14ac:dyDescent="0.2">
      <c r="A91" s="36"/>
      <c r="B91" s="37"/>
      <c r="C91" s="38"/>
      <c r="D91" s="188" t="s">
        <v>134</v>
      </c>
      <c r="E91" s="38"/>
      <c r="F91" s="189" t="s">
        <v>175</v>
      </c>
      <c r="G91" s="38"/>
      <c r="H91" s="38"/>
      <c r="I91" s="190"/>
      <c r="J91" s="38"/>
      <c r="K91" s="38"/>
      <c r="L91" s="41"/>
      <c r="M91" s="191"/>
      <c r="N91" s="192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134</v>
      </c>
      <c r="AU91" s="19" t="s">
        <v>83</v>
      </c>
    </row>
    <row r="92" spans="1:65" s="2" customFormat="1" ht="10" x14ac:dyDescent="0.2">
      <c r="A92" s="36"/>
      <c r="B92" s="37"/>
      <c r="C92" s="38"/>
      <c r="D92" s="193" t="s">
        <v>135</v>
      </c>
      <c r="E92" s="38"/>
      <c r="F92" s="194" t="s">
        <v>176</v>
      </c>
      <c r="G92" s="38"/>
      <c r="H92" s="38"/>
      <c r="I92" s="190"/>
      <c r="J92" s="38"/>
      <c r="K92" s="38"/>
      <c r="L92" s="41"/>
      <c r="M92" s="191"/>
      <c r="N92" s="192"/>
      <c r="O92" s="66"/>
      <c r="P92" s="66"/>
      <c r="Q92" s="66"/>
      <c r="R92" s="66"/>
      <c r="S92" s="66"/>
      <c r="T92" s="67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135</v>
      </c>
      <c r="AU92" s="19" t="s">
        <v>83</v>
      </c>
    </row>
    <row r="93" spans="1:65" s="14" customFormat="1" ht="10" x14ac:dyDescent="0.2">
      <c r="B93" s="211"/>
      <c r="C93" s="212"/>
      <c r="D93" s="188" t="s">
        <v>151</v>
      </c>
      <c r="E93" s="213" t="s">
        <v>19</v>
      </c>
      <c r="F93" s="214" t="s">
        <v>274</v>
      </c>
      <c r="G93" s="212"/>
      <c r="H93" s="213" t="s">
        <v>19</v>
      </c>
      <c r="I93" s="215"/>
      <c r="J93" s="212"/>
      <c r="K93" s="212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151</v>
      </c>
      <c r="AU93" s="220" t="s">
        <v>83</v>
      </c>
      <c r="AV93" s="14" t="s">
        <v>81</v>
      </c>
      <c r="AW93" s="14" t="s">
        <v>33</v>
      </c>
      <c r="AX93" s="14" t="s">
        <v>73</v>
      </c>
      <c r="AY93" s="220" t="s">
        <v>125</v>
      </c>
    </row>
    <row r="94" spans="1:65" s="14" customFormat="1" ht="10" x14ac:dyDescent="0.2">
      <c r="B94" s="211"/>
      <c r="C94" s="212"/>
      <c r="D94" s="188" t="s">
        <v>151</v>
      </c>
      <c r="E94" s="213" t="s">
        <v>19</v>
      </c>
      <c r="F94" s="214" t="s">
        <v>551</v>
      </c>
      <c r="G94" s="212"/>
      <c r="H94" s="213" t="s">
        <v>19</v>
      </c>
      <c r="I94" s="215"/>
      <c r="J94" s="212"/>
      <c r="K94" s="212"/>
      <c r="L94" s="216"/>
      <c r="M94" s="217"/>
      <c r="N94" s="218"/>
      <c r="O94" s="218"/>
      <c r="P94" s="218"/>
      <c r="Q94" s="218"/>
      <c r="R94" s="218"/>
      <c r="S94" s="218"/>
      <c r="T94" s="219"/>
      <c r="AT94" s="220" t="s">
        <v>151</v>
      </c>
      <c r="AU94" s="220" t="s">
        <v>83</v>
      </c>
      <c r="AV94" s="14" t="s">
        <v>81</v>
      </c>
      <c r="AW94" s="14" t="s">
        <v>33</v>
      </c>
      <c r="AX94" s="14" t="s">
        <v>73</v>
      </c>
      <c r="AY94" s="220" t="s">
        <v>125</v>
      </c>
    </row>
    <row r="95" spans="1:65" s="14" customFormat="1" ht="10" x14ac:dyDescent="0.2">
      <c r="B95" s="211"/>
      <c r="C95" s="212"/>
      <c r="D95" s="188" t="s">
        <v>151</v>
      </c>
      <c r="E95" s="213" t="s">
        <v>19</v>
      </c>
      <c r="F95" s="214" t="s">
        <v>552</v>
      </c>
      <c r="G95" s="212"/>
      <c r="H95" s="213" t="s">
        <v>19</v>
      </c>
      <c r="I95" s="215"/>
      <c r="J95" s="212"/>
      <c r="K95" s="212"/>
      <c r="L95" s="216"/>
      <c r="M95" s="217"/>
      <c r="N95" s="218"/>
      <c r="O95" s="218"/>
      <c r="P95" s="218"/>
      <c r="Q95" s="218"/>
      <c r="R95" s="218"/>
      <c r="S95" s="218"/>
      <c r="T95" s="219"/>
      <c r="AT95" s="220" t="s">
        <v>151</v>
      </c>
      <c r="AU95" s="220" t="s">
        <v>83</v>
      </c>
      <c r="AV95" s="14" t="s">
        <v>81</v>
      </c>
      <c r="AW95" s="14" t="s">
        <v>33</v>
      </c>
      <c r="AX95" s="14" t="s">
        <v>73</v>
      </c>
      <c r="AY95" s="220" t="s">
        <v>125</v>
      </c>
    </row>
    <row r="96" spans="1:65" s="13" customFormat="1" ht="10" x14ac:dyDescent="0.2">
      <c r="B96" s="196"/>
      <c r="C96" s="197"/>
      <c r="D96" s="188" t="s">
        <v>151</v>
      </c>
      <c r="E96" s="198" t="s">
        <v>19</v>
      </c>
      <c r="F96" s="199" t="s">
        <v>553</v>
      </c>
      <c r="G96" s="197"/>
      <c r="H96" s="200">
        <v>10.4</v>
      </c>
      <c r="I96" s="201"/>
      <c r="J96" s="197"/>
      <c r="K96" s="197"/>
      <c r="L96" s="202"/>
      <c r="M96" s="203"/>
      <c r="N96" s="204"/>
      <c r="O96" s="204"/>
      <c r="P96" s="204"/>
      <c r="Q96" s="204"/>
      <c r="R96" s="204"/>
      <c r="S96" s="204"/>
      <c r="T96" s="205"/>
      <c r="AT96" s="206" t="s">
        <v>151</v>
      </c>
      <c r="AU96" s="206" t="s">
        <v>83</v>
      </c>
      <c r="AV96" s="13" t="s">
        <v>83</v>
      </c>
      <c r="AW96" s="13" t="s">
        <v>33</v>
      </c>
      <c r="AX96" s="13" t="s">
        <v>73</v>
      </c>
      <c r="AY96" s="206" t="s">
        <v>125</v>
      </c>
    </row>
    <row r="97" spans="1:65" s="14" customFormat="1" ht="10" x14ac:dyDescent="0.2">
      <c r="B97" s="211"/>
      <c r="C97" s="212"/>
      <c r="D97" s="188" t="s">
        <v>151</v>
      </c>
      <c r="E97" s="213" t="s">
        <v>19</v>
      </c>
      <c r="F97" s="214" t="s">
        <v>554</v>
      </c>
      <c r="G97" s="212"/>
      <c r="H97" s="213" t="s">
        <v>19</v>
      </c>
      <c r="I97" s="215"/>
      <c r="J97" s="212"/>
      <c r="K97" s="212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151</v>
      </c>
      <c r="AU97" s="220" t="s">
        <v>83</v>
      </c>
      <c r="AV97" s="14" t="s">
        <v>81</v>
      </c>
      <c r="AW97" s="14" t="s">
        <v>33</v>
      </c>
      <c r="AX97" s="14" t="s">
        <v>73</v>
      </c>
      <c r="AY97" s="220" t="s">
        <v>125</v>
      </c>
    </row>
    <row r="98" spans="1:65" s="13" customFormat="1" ht="10" x14ac:dyDescent="0.2">
      <c r="B98" s="196"/>
      <c r="C98" s="197"/>
      <c r="D98" s="188" t="s">
        <v>151</v>
      </c>
      <c r="E98" s="198" t="s">
        <v>19</v>
      </c>
      <c r="F98" s="199" t="s">
        <v>555</v>
      </c>
      <c r="G98" s="197"/>
      <c r="H98" s="200">
        <v>3.2</v>
      </c>
      <c r="I98" s="201"/>
      <c r="J98" s="197"/>
      <c r="K98" s="197"/>
      <c r="L98" s="202"/>
      <c r="M98" s="203"/>
      <c r="N98" s="204"/>
      <c r="O98" s="204"/>
      <c r="P98" s="204"/>
      <c r="Q98" s="204"/>
      <c r="R98" s="204"/>
      <c r="S98" s="204"/>
      <c r="T98" s="205"/>
      <c r="AT98" s="206" t="s">
        <v>151</v>
      </c>
      <c r="AU98" s="206" t="s">
        <v>83</v>
      </c>
      <c r="AV98" s="13" t="s">
        <v>83</v>
      </c>
      <c r="AW98" s="13" t="s">
        <v>33</v>
      </c>
      <c r="AX98" s="13" t="s">
        <v>73</v>
      </c>
      <c r="AY98" s="206" t="s">
        <v>125</v>
      </c>
    </row>
    <row r="99" spans="1:65" s="14" customFormat="1" ht="10" x14ac:dyDescent="0.2">
      <c r="B99" s="211"/>
      <c r="C99" s="212"/>
      <c r="D99" s="188" t="s">
        <v>151</v>
      </c>
      <c r="E99" s="213" t="s">
        <v>19</v>
      </c>
      <c r="F99" s="214" t="s">
        <v>556</v>
      </c>
      <c r="G99" s="212"/>
      <c r="H99" s="213" t="s">
        <v>19</v>
      </c>
      <c r="I99" s="215"/>
      <c r="J99" s="212"/>
      <c r="K99" s="212"/>
      <c r="L99" s="216"/>
      <c r="M99" s="217"/>
      <c r="N99" s="218"/>
      <c r="O99" s="218"/>
      <c r="P99" s="218"/>
      <c r="Q99" s="218"/>
      <c r="R99" s="218"/>
      <c r="S99" s="218"/>
      <c r="T99" s="219"/>
      <c r="AT99" s="220" t="s">
        <v>151</v>
      </c>
      <c r="AU99" s="220" t="s">
        <v>83</v>
      </c>
      <c r="AV99" s="14" t="s">
        <v>81</v>
      </c>
      <c r="AW99" s="14" t="s">
        <v>33</v>
      </c>
      <c r="AX99" s="14" t="s">
        <v>73</v>
      </c>
      <c r="AY99" s="220" t="s">
        <v>125</v>
      </c>
    </row>
    <row r="100" spans="1:65" s="13" customFormat="1" ht="10" x14ac:dyDescent="0.2">
      <c r="B100" s="196"/>
      <c r="C100" s="197"/>
      <c r="D100" s="188" t="s">
        <v>151</v>
      </c>
      <c r="E100" s="198" t="s">
        <v>19</v>
      </c>
      <c r="F100" s="199" t="s">
        <v>557</v>
      </c>
      <c r="G100" s="197"/>
      <c r="H100" s="200">
        <v>19.2</v>
      </c>
      <c r="I100" s="201"/>
      <c r="J100" s="197"/>
      <c r="K100" s="197"/>
      <c r="L100" s="202"/>
      <c r="M100" s="203"/>
      <c r="N100" s="204"/>
      <c r="O100" s="204"/>
      <c r="P100" s="204"/>
      <c r="Q100" s="204"/>
      <c r="R100" s="204"/>
      <c r="S100" s="204"/>
      <c r="T100" s="205"/>
      <c r="AT100" s="206" t="s">
        <v>151</v>
      </c>
      <c r="AU100" s="206" t="s">
        <v>83</v>
      </c>
      <c r="AV100" s="13" t="s">
        <v>83</v>
      </c>
      <c r="AW100" s="13" t="s">
        <v>33</v>
      </c>
      <c r="AX100" s="13" t="s">
        <v>73</v>
      </c>
      <c r="AY100" s="206" t="s">
        <v>125</v>
      </c>
    </row>
    <row r="101" spans="1:65" s="15" customFormat="1" ht="10" x14ac:dyDescent="0.2">
      <c r="B101" s="221"/>
      <c r="C101" s="222"/>
      <c r="D101" s="188" t="s">
        <v>151</v>
      </c>
      <c r="E101" s="223" t="s">
        <v>19</v>
      </c>
      <c r="F101" s="224" t="s">
        <v>193</v>
      </c>
      <c r="G101" s="222"/>
      <c r="H101" s="225">
        <v>32.799999999999997</v>
      </c>
      <c r="I101" s="226"/>
      <c r="J101" s="222"/>
      <c r="K101" s="222"/>
      <c r="L101" s="227"/>
      <c r="M101" s="228"/>
      <c r="N101" s="229"/>
      <c r="O101" s="229"/>
      <c r="P101" s="229"/>
      <c r="Q101" s="229"/>
      <c r="R101" s="229"/>
      <c r="S101" s="229"/>
      <c r="T101" s="230"/>
      <c r="AT101" s="231" t="s">
        <v>151</v>
      </c>
      <c r="AU101" s="231" t="s">
        <v>83</v>
      </c>
      <c r="AV101" s="15" t="s">
        <v>155</v>
      </c>
      <c r="AW101" s="15" t="s">
        <v>33</v>
      </c>
      <c r="AX101" s="15" t="s">
        <v>81</v>
      </c>
      <c r="AY101" s="231" t="s">
        <v>125</v>
      </c>
    </row>
    <row r="102" spans="1:65" s="2" customFormat="1" ht="37.75" customHeight="1" x14ac:dyDescent="0.2">
      <c r="A102" s="36"/>
      <c r="B102" s="37"/>
      <c r="C102" s="175" t="s">
        <v>83</v>
      </c>
      <c r="D102" s="175" t="s">
        <v>128</v>
      </c>
      <c r="E102" s="176" t="s">
        <v>194</v>
      </c>
      <c r="F102" s="177" t="s">
        <v>195</v>
      </c>
      <c r="G102" s="178" t="s">
        <v>196</v>
      </c>
      <c r="H102" s="179">
        <v>2.3170000000000002</v>
      </c>
      <c r="I102" s="180"/>
      <c r="J102" s="181">
        <f>ROUND(I102*H102,2)</f>
        <v>0</v>
      </c>
      <c r="K102" s="177" t="s">
        <v>131</v>
      </c>
      <c r="L102" s="41"/>
      <c r="M102" s="182" t="s">
        <v>19</v>
      </c>
      <c r="N102" s="183" t="s">
        <v>44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155</v>
      </c>
      <c r="AT102" s="186" t="s">
        <v>128</v>
      </c>
      <c r="AU102" s="186" t="s">
        <v>83</v>
      </c>
      <c r="AY102" s="19" t="s">
        <v>125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81</v>
      </c>
      <c r="BK102" s="187">
        <f>ROUND(I102*H102,2)</f>
        <v>0</v>
      </c>
      <c r="BL102" s="19" t="s">
        <v>155</v>
      </c>
      <c r="BM102" s="186" t="s">
        <v>558</v>
      </c>
    </row>
    <row r="103" spans="1:65" s="2" customFormat="1" ht="36" x14ac:dyDescent="0.2">
      <c r="A103" s="36"/>
      <c r="B103" s="37"/>
      <c r="C103" s="38"/>
      <c r="D103" s="188" t="s">
        <v>134</v>
      </c>
      <c r="E103" s="38"/>
      <c r="F103" s="189" t="s">
        <v>198</v>
      </c>
      <c r="G103" s="38"/>
      <c r="H103" s="38"/>
      <c r="I103" s="190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134</v>
      </c>
      <c r="AU103" s="19" t="s">
        <v>83</v>
      </c>
    </row>
    <row r="104" spans="1:65" s="2" customFormat="1" ht="10" x14ac:dyDescent="0.2">
      <c r="A104" s="36"/>
      <c r="B104" s="37"/>
      <c r="C104" s="38"/>
      <c r="D104" s="193" t="s">
        <v>135</v>
      </c>
      <c r="E104" s="38"/>
      <c r="F104" s="194" t="s">
        <v>199</v>
      </c>
      <c r="G104" s="38"/>
      <c r="H104" s="38"/>
      <c r="I104" s="190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135</v>
      </c>
      <c r="AU104" s="19" t="s">
        <v>83</v>
      </c>
    </row>
    <row r="105" spans="1:65" s="14" customFormat="1" ht="10" x14ac:dyDescent="0.2">
      <c r="B105" s="211"/>
      <c r="C105" s="212"/>
      <c r="D105" s="188" t="s">
        <v>151</v>
      </c>
      <c r="E105" s="213" t="s">
        <v>19</v>
      </c>
      <c r="F105" s="214" t="s">
        <v>274</v>
      </c>
      <c r="G105" s="212"/>
      <c r="H105" s="213" t="s">
        <v>19</v>
      </c>
      <c r="I105" s="215"/>
      <c r="J105" s="212"/>
      <c r="K105" s="212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151</v>
      </c>
      <c r="AU105" s="220" t="s">
        <v>83</v>
      </c>
      <c r="AV105" s="14" t="s">
        <v>81</v>
      </c>
      <c r="AW105" s="14" t="s">
        <v>33</v>
      </c>
      <c r="AX105" s="14" t="s">
        <v>73</v>
      </c>
      <c r="AY105" s="220" t="s">
        <v>125</v>
      </c>
    </row>
    <row r="106" spans="1:65" s="14" customFormat="1" ht="10" x14ac:dyDescent="0.2">
      <c r="B106" s="211"/>
      <c r="C106" s="212"/>
      <c r="D106" s="188" t="s">
        <v>151</v>
      </c>
      <c r="E106" s="213" t="s">
        <v>19</v>
      </c>
      <c r="F106" s="214" t="s">
        <v>551</v>
      </c>
      <c r="G106" s="212"/>
      <c r="H106" s="213" t="s">
        <v>19</v>
      </c>
      <c r="I106" s="215"/>
      <c r="J106" s="212"/>
      <c r="K106" s="212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151</v>
      </c>
      <c r="AU106" s="220" t="s">
        <v>83</v>
      </c>
      <c r="AV106" s="14" t="s">
        <v>81</v>
      </c>
      <c r="AW106" s="14" t="s">
        <v>33</v>
      </c>
      <c r="AX106" s="14" t="s">
        <v>73</v>
      </c>
      <c r="AY106" s="220" t="s">
        <v>125</v>
      </c>
    </row>
    <row r="107" spans="1:65" s="14" customFormat="1" ht="10" x14ac:dyDescent="0.2">
      <c r="B107" s="211"/>
      <c r="C107" s="212"/>
      <c r="D107" s="188" t="s">
        <v>151</v>
      </c>
      <c r="E107" s="213" t="s">
        <v>19</v>
      </c>
      <c r="F107" s="214" t="s">
        <v>552</v>
      </c>
      <c r="G107" s="212"/>
      <c r="H107" s="213" t="s">
        <v>19</v>
      </c>
      <c r="I107" s="215"/>
      <c r="J107" s="212"/>
      <c r="K107" s="212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151</v>
      </c>
      <c r="AU107" s="220" t="s">
        <v>83</v>
      </c>
      <c r="AV107" s="14" t="s">
        <v>81</v>
      </c>
      <c r="AW107" s="14" t="s">
        <v>33</v>
      </c>
      <c r="AX107" s="14" t="s">
        <v>73</v>
      </c>
      <c r="AY107" s="220" t="s">
        <v>125</v>
      </c>
    </row>
    <row r="108" spans="1:65" s="13" customFormat="1" ht="10" x14ac:dyDescent="0.2">
      <c r="B108" s="196"/>
      <c r="C108" s="197"/>
      <c r="D108" s="188" t="s">
        <v>151</v>
      </c>
      <c r="E108" s="198" t="s">
        <v>19</v>
      </c>
      <c r="F108" s="199" t="s">
        <v>559</v>
      </c>
      <c r="G108" s="197"/>
      <c r="H108" s="200">
        <v>0.73499999999999999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151</v>
      </c>
      <c r="AU108" s="206" t="s">
        <v>83</v>
      </c>
      <c r="AV108" s="13" t="s">
        <v>83</v>
      </c>
      <c r="AW108" s="13" t="s">
        <v>33</v>
      </c>
      <c r="AX108" s="13" t="s">
        <v>73</v>
      </c>
      <c r="AY108" s="206" t="s">
        <v>125</v>
      </c>
    </row>
    <row r="109" spans="1:65" s="14" customFormat="1" ht="10" x14ac:dyDescent="0.2">
      <c r="B109" s="211"/>
      <c r="C109" s="212"/>
      <c r="D109" s="188" t="s">
        <v>151</v>
      </c>
      <c r="E109" s="213" t="s">
        <v>19</v>
      </c>
      <c r="F109" s="214" t="s">
        <v>554</v>
      </c>
      <c r="G109" s="212"/>
      <c r="H109" s="213" t="s">
        <v>19</v>
      </c>
      <c r="I109" s="215"/>
      <c r="J109" s="212"/>
      <c r="K109" s="212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151</v>
      </c>
      <c r="AU109" s="220" t="s">
        <v>83</v>
      </c>
      <c r="AV109" s="14" t="s">
        <v>81</v>
      </c>
      <c r="AW109" s="14" t="s">
        <v>33</v>
      </c>
      <c r="AX109" s="14" t="s">
        <v>73</v>
      </c>
      <c r="AY109" s="220" t="s">
        <v>125</v>
      </c>
    </row>
    <row r="110" spans="1:65" s="13" customFormat="1" ht="10" x14ac:dyDescent="0.2">
      <c r="B110" s="196"/>
      <c r="C110" s="197"/>
      <c r="D110" s="188" t="s">
        <v>151</v>
      </c>
      <c r="E110" s="198" t="s">
        <v>19</v>
      </c>
      <c r="F110" s="199" t="s">
        <v>560</v>
      </c>
      <c r="G110" s="197"/>
      <c r="H110" s="200">
        <v>0.22600000000000001</v>
      </c>
      <c r="I110" s="201"/>
      <c r="J110" s="197"/>
      <c r="K110" s="197"/>
      <c r="L110" s="202"/>
      <c r="M110" s="203"/>
      <c r="N110" s="204"/>
      <c r="O110" s="204"/>
      <c r="P110" s="204"/>
      <c r="Q110" s="204"/>
      <c r="R110" s="204"/>
      <c r="S110" s="204"/>
      <c r="T110" s="205"/>
      <c r="AT110" s="206" t="s">
        <v>151</v>
      </c>
      <c r="AU110" s="206" t="s">
        <v>83</v>
      </c>
      <c r="AV110" s="13" t="s">
        <v>83</v>
      </c>
      <c r="AW110" s="13" t="s">
        <v>33</v>
      </c>
      <c r="AX110" s="13" t="s">
        <v>73</v>
      </c>
      <c r="AY110" s="206" t="s">
        <v>125</v>
      </c>
    </row>
    <row r="111" spans="1:65" s="14" customFormat="1" ht="10" x14ac:dyDescent="0.2">
      <c r="B111" s="211"/>
      <c r="C111" s="212"/>
      <c r="D111" s="188" t="s">
        <v>151</v>
      </c>
      <c r="E111" s="213" t="s">
        <v>19</v>
      </c>
      <c r="F111" s="214" t="s">
        <v>556</v>
      </c>
      <c r="G111" s="212"/>
      <c r="H111" s="213" t="s">
        <v>19</v>
      </c>
      <c r="I111" s="215"/>
      <c r="J111" s="212"/>
      <c r="K111" s="212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151</v>
      </c>
      <c r="AU111" s="220" t="s">
        <v>83</v>
      </c>
      <c r="AV111" s="14" t="s">
        <v>81</v>
      </c>
      <c r="AW111" s="14" t="s">
        <v>33</v>
      </c>
      <c r="AX111" s="14" t="s">
        <v>73</v>
      </c>
      <c r="AY111" s="220" t="s">
        <v>125</v>
      </c>
    </row>
    <row r="112" spans="1:65" s="13" customFormat="1" ht="10" x14ac:dyDescent="0.2">
      <c r="B112" s="196"/>
      <c r="C112" s="197"/>
      <c r="D112" s="188" t="s">
        <v>151</v>
      </c>
      <c r="E112" s="198" t="s">
        <v>19</v>
      </c>
      <c r="F112" s="199" t="s">
        <v>561</v>
      </c>
      <c r="G112" s="197"/>
      <c r="H112" s="200">
        <v>1.3560000000000001</v>
      </c>
      <c r="I112" s="201"/>
      <c r="J112" s="197"/>
      <c r="K112" s="197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151</v>
      </c>
      <c r="AU112" s="206" t="s">
        <v>83</v>
      </c>
      <c r="AV112" s="13" t="s">
        <v>83</v>
      </c>
      <c r="AW112" s="13" t="s">
        <v>33</v>
      </c>
      <c r="AX112" s="13" t="s">
        <v>73</v>
      </c>
      <c r="AY112" s="206" t="s">
        <v>125</v>
      </c>
    </row>
    <row r="113" spans="1:65" s="15" customFormat="1" ht="10" x14ac:dyDescent="0.2">
      <c r="B113" s="221"/>
      <c r="C113" s="222"/>
      <c r="D113" s="188" t="s">
        <v>151</v>
      </c>
      <c r="E113" s="223" t="s">
        <v>19</v>
      </c>
      <c r="F113" s="224" t="s">
        <v>193</v>
      </c>
      <c r="G113" s="222"/>
      <c r="H113" s="225">
        <v>2.3170000000000002</v>
      </c>
      <c r="I113" s="226"/>
      <c r="J113" s="222"/>
      <c r="K113" s="222"/>
      <c r="L113" s="227"/>
      <c r="M113" s="228"/>
      <c r="N113" s="229"/>
      <c r="O113" s="229"/>
      <c r="P113" s="229"/>
      <c r="Q113" s="229"/>
      <c r="R113" s="229"/>
      <c r="S113" s="229"/>
      <c r="T113" s="230"/>
      <c r="AT113" s="231" t="s">
        <v>151</v>
      </c>
      <c r="AU113" s="231" t="s">
        <v>83</v>
      </c>
      <c r="AV113" s="15" t="s">
        <v>155</v>
      </c>
      <c r="AW113" s="15" t="s">
        <v>33</v>
      </c>
      <c r="AX113" s="15" t="s">
        <v>81</v>
      </c>
      <c r="AY113" s="231" t="s">
        <v>125</v>
      </c>
    </row>
    <row r="114" spans="1:65" s="2" customFormat="1" ht="33" customHeight="1" x14ac:dyDescent="0.2">
      <c r="A114" s="36"/>
      <c r="B114" s="37"/>
      <c r="C114" s="175" t="s">
        <v>145</v>
      </c>
      <c r="D114" s="175" t="s">
        <v>128</v>
      </c>
      <c r="E114" s="176" t="s">
        <v>209</v>
      </c>
      <c r="F114" s="177" t="s">
        <v>210</v>
      </c>
      <c r="G114" s="178" t="s">
        <v>211</v>
      </c>
      <c r="H114" s="179">
        <v>4.1710000000000003</v>
      </c>
      <c r="I114" s="180"/>
      <c r="J114" s="181">
        <f>ROUND(I114*H114,2)</f>
        <v>0</v>
      </c>
      <c r="K114" s="177" t="s">
        <v>131</v>
      </c>
      <c r="L114" s="41"/>
      <c r="M114" s="182" t="s">
        <v>19</v>
      </c>
      <c r="N114" s="183" t="s">
        <v>44</v>
      </c>
      <c r="O114" s="66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155</v>
      </c>
      <c r="AT114" s="186" t="s">
        <v>128</v>
      </c>
      <c r="AU114" s="186" t="s">
        <v>83</v>
      </c>
      <c r="AY114" s="19" t="s">
        <v>125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9" t="s">
        <v>81</v>
      </c>
      <c r="BK114" s="187">
        <f>ROUND(I114*H114,2)</f>
        <v>0</v>
      </c>
      <c r="BL114" s="19" t="s">
        <v>155</v>
      </c>
      <c r="BM114" s="186" t="s">
        <v>562</v>
      </c>
    </row>
    <row r="115" spans="1:65" s="2" customFormat="1" ht="27" x14ac:dyDescent="0.2">
      <c r="A115" s="36"/>
      <c r="B115" s="37"/>
      <c r="C115" s="38"/>
      <c r="D115" s="188" t="s">
        <v>134</v>
      </c>
      <c r="E115" s="38"/>
      <c r="F115" s="189" t="s">
        <v>213</v>
      </c>
      <c r="G115" s="38"/>
      <c r="H115" s="38"/>
      <c r="I115" s="190"/>
      <c r="J115" s="38"/>
      <c r="K115" s="38"/>
      <c r="L115" s="41"/>
      <c r="M115" s="191"/>
      <c r="N115" s="192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134</v>
      </c>
      <c r="AU115" s="19" t="s">
        <v>83</v>
      </c>
    </row>
    <row r="116" spans="1:65" s="2" customFormat="1" ht="10" x14ac:dyDescent="0.2">
      <c r="A116" s="36"/>
      <c r="B116" s="37"/>
      <c r="C116" s="38"/>
      <c r="D116" s="193" t="s">
        <v>135</v>
      </c>
      <c r="E116" s="38"/>
      <c r="F116" s="194" t="s">
        <v>214</v>
      </c>
      <c r="G116" s="38"/>
      <c r="H116" s="38"/>
      <c r="I116" s="190"/>
      <c r="J116" s="38"/>
      <c r="K116" s="38"/>
      <c r="L116" s="41"/>
      <c r="M116" s="191"/>
      <c r="N116" s="192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135</v>
      </c>
      <c r="AU116" s="19" t="s">
        <v>83</v>
      </c>
    </row>
    <row r="117" spans="1:65" s="14" customFormat="1" ht="10" x14ac:dyDescent="0.2">
      <c r="B117" s="211"/>
      <c r="C117" s="212"/>
      <c r="D117" s="188" t="s">
        <v>151</v>
      </c>
      <c r="E117" s="213" t="s">
        <v>19</v>
      </c>
      <c r="F117" s="214" t="s">
        <v>274</v>
      </c>
      <c r="G117" s="212"/>
      <c r="H117" s="213" t="s">
        <v>19</v>
      </c>
      <c r="I117" s="215"/>
      <c r="J117" s="212"/>
      <c r="K117" s="212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151</v>
      </c>
      <c r="AU117" s="220" t="s">
        <v>83</v>
      </c>
      <c r="AV117" s="14" t="s">
        <v>81</v>
      </c>
      <c r="AW117" s="14" t="s">
        <v>33</v>
      </c>
      <c r="AX117" s="14" t="s">
        <v>73</v>
      </c>
      <c r="AY117" s="220" t="s">
        <v>125</v>
      </c>
    </row>
    <row r="118" spans="1:65" s="14" customFormat="1" ht="10" x14ac:dyDescent="0.2">
      <c r="B118" s="211"/>
      <c r="C118" s="212"/>
      <c r="D118" s="188" t="s">
        <v>151</v>
      </c>
      <c r="E118" s="213" t="s">
        <v>19</v>
      </c>
      <c r="F118" s="214" t="s">
        <v>551</v>
      </c>
      <c r="G118" s="212"/>
      <c r="H118" s="213" t="s">
        <v>19</v>
      </c>
      <c r="I118" s="215"/>
      <c r="J118" s="212"/>
      <c r="K118" s="212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151</v>
      </c>
      <c r="AU118" s="220" t="s">
        <v>83</v>
      </c>
      <c r="AV118" s="14" t="s">
        <v>81</v>
      </c>
      <c r="AW118" s="14" t="s">
        <v>33</v>
      </c>
      <c r="AX118" s="14" t="s">
        <v>73</v>
      </c>
      <c r="AY118" s="220" t="s">
        <v>125</v>
      </c>
    </row>
    <row r="119" spans="1:65" s="14" customFormat="1" ht="10" x14ac:dyDescent="0.2">
      <c r="B119" s="211"/>
      <c r="C119" s="212"/>
      <c r="D119" s="188" t="s">
        <v>151</v>
      </c>
      <c r="E119" s="213" t="s">
        <v>19</v>
      </c>
      <c r="F119" s="214" t="s">
        <v>552</v>
      </c>
      <c r="G119" s="212"/>
      <c r="H119" s="213" t="s">
        <v>19</v>
      </c>
      <c r="I119" s="215"/>
      <c r="J119" s="212"/>
      <c r="K119" s="212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151</v>
      </c>
      <c r="AU119" s="220" t="s">
        <v>83</v>
      </c>
      <c r="AV119" s="14" t="s">
        <v>81</v>
      </c>
      <c r="AW119" s="14" t="s">
        <v>33</v>
      </c>
      <c r="AX119" s="14" t="s">
        <v>73</v>
      </c>
      <c r="AY119" s="220" t="s">
        <v>125</v>
      </c>
    </row>
    <row r="120" spans="1:65" s="13" customFormat="1" ht="10" x14ac:dyDescent="0.2">
      <c r="B120" s="196"/>
      <c r="C120" s="197"/>
      <c r="D120" s="188" t="s">
        <v>151</v>
      </c>
      <c r="E120" s="198" t="s">
        <v>19</v>
      </c>
      <c r="F120" s="199" t="s">
        <v>559</v>
      </c>
      <c r="G120" s="197"/>
      <c r="H120" s="200">
        <v>0.73499999999999999</v>
      </c>
      <c r="I120" s="201"/>
      <c r="J120" s="197"/>
      <c r="K120" s="197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151</v>
      </c>
      <c r="AU120" s="206" t="s">
        <v>83</v>
      </c>
      <c r="AV120" s="13" t="s">
        <v>83</v>
      </c>
      <c r="AW120" s="13" t="s">
        <v>33</v>
      </c>
      <c r="AX120" s="13" t="s">
        <v>73</v>
      </c>
      <c r="AY120" s="206" t="s">
        <v>125</v>
      </c>
    </row>
    <row r="121" spans="1:65" s="14" customFormat="1" ht="10" x14ac:dyDescent="0.2">
      <c r="B121" s="211"/>
      <c r="C121" s="212"/>
      <c r="D121" s="188" t="s">
        <v>151</v>
      </c>
      <c r="E121" s="213" t="s">
        <v>19</v>
      </c>
      <c r="F121" s="214" t="s">
        <v>554</v>
      </c>
      <c r="G121" s="212"/>
      <c r="H121" s="213" t="s">
        <v>19</v>
      </c>
      <c r="I121" s="215"/>
      <c r="J121" s="212"/>
      <c r="K121" s="212"/>
      <c r="L121" s="216"/>
      <c r="M121" s="217"/>
      <c r="N121" s="218"/>
      <c r="O121" s="218"/>
      <c r="P121" s="218"/>
      <c r="Q121" s="218"/>
      <c r="R121" s="218"/>
      <c r="S121" s="218"/>
      <c r="T121" s="219"/>
      <c r="AT121" s="220" t="s">
        <v>151</v>
      </c>
      <c r="AU121" s="220" t="s">
        <v>83</v>
      </c>
      <c r="AV121" s="14" t="s">
        <v>81</v>
      </c>
      <c r="AW121" s="14" t="s">
        <v>33</v>
      </c>
      <c r="AX121" s="14" t="s">
        <v>73</v>
      </c>
      <c r="AY121" s="220" t="s">
        <v>125</v>
      </c>
    </row>
    <row r="122" spans="1:65" s="13" customFormat="1" ht="10" x14ac:dyDescent="0.2">
      <c r="B122" s="196"/>
      <c r="C122" s="197"/>
      <c r="D122" s="188" t="s">
        <v>151</v>
      </c>
      <c r="E122" s="198" t="s">
        <v>19</v>
      </c>
      <c r="F122" s="199" t="s">
        <v>560</v>
      </c>
      <c r="G122" s="197"/>
      <c r="H122" s="200">
        <v>0.22600000000000001</v>
      </c>
      <c r="I122" s="201"/>
      <c r="J122" s="197"/>
      <c r="K122" s="197"/>
      <c r="L122" s="202"/>
      <c r="M122" s="203"/>
      <c r="N122" s="204"/>
      <c r="O122" s="204"/>
      <c r="P122" s="204"/>
      <c r="Q122" s="204"/>
      <c r="R122" s="204"/>
      <c r="S122" s="204"/>
      <c r="T122" s="205"/>
      <c r="AT122" s="206" t="s">
        <v>151</v>
      </c>
      <c r="AU122" s="206" t="s">
        <v>83</v>
      </c>
      <c r="AV122" s="13" t="s">
        <v>83</v>
      </c>
      <c r="AW122" s="13" t="s">
        <v>33</v>
      </c>
      <c r="AX122" s="13" t="s">
        <v>73</v>
      </c>
      <c r="AY122" s="206" t="s">
        <v>125</v>
      </c>
    </row>
    <row r="123" spans="1:65" s="14" customFormat="1" ht="10" x14ac:dyDescent="0.2">
      <c r="B123" s="211"/>
      <c r="C123" s="212"/>
      <c r="D123" s="188" t="s">
        <v>151</v>
      </c>
      <c r="E123" s="213" t="s">
        <v>19</v>
      </c>
      <c r="F123" s="214" t="s">
        <v>556</v>
      </c>
      <c r="G123" s="212"/>
      <c r="H123" s="213" t="s">
        <v>19</v>
      </c>
      <c r="I123" s="215"/>
      <c r="J123" s="212"/>
      <c r="K123" s="212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151</v>
      </c>
      <c r="AU123" s="220" t="s">
        <v>83</v>
      </c>
      <c r="AV123" s="14" t="s">
        <v>81</v>
      </c>
      <c r="AW123" s="14" t="s">
        <v>33</v>
      </c>
      <c r="AX123" s="14" t="s">
        <v>73</v>
      </c>
      <c r="AY123" s="220" t="s">
        <v>125</v>
      </c>
    </row>
    <row r="124" spans="1:65" s="13" customFormat="1" ht="10" x14ac:dyDescent="0.2">
      <c r="B124" s="196"/>
      <c r="C124" s="197"/>
      <c r="D124" s="188" t="s">
        <v>151</v>
      </c>
      <c r="E124" s="198" t="s">
        <v>19</v>
      </c>
      <c r="F124" s="199" t="s">
        <v>561</v>
      </c>
      <c r="G124" s="197"/>
      <c r="H124" s="200">
        <v>1.3560000000000001</v>
      </c>
      <c r="I124" s="201"/>
      <c r="J124" s="197"/>
      <c r="K124" s="197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151</v>
      </c>
      <c r="AU124" s="206" t="s">
        <v>83</v>
      </c>
      <c r="AV124" s="13" t="s">
        <v>83</v>
      </c>
      <c r="AW124" s="13" t="s">
        <v>33</v>
      </c>
      <c r="AX124" s="13" t="s">
        <v>73</v>
      </c>
      <c r="AY124" s="206" t="s">
        <v>125</v>
      </c>
    </row>
    <row r="125" spans="1:65" s="15" customFormat="1" ht="10" x14ac:dyDescent="0.2">
      <c r="B125" s="221"/>
      <c r="C125" s="222"/>
      <c r="D125" s="188" t="s">
        <v>151</v>
      </c>
      <c r="E125" s="223" t="s">
        <v>19</v>
      </c>
      <c r="F125" s="224" t="s">
        <v>193</v>
      </c>
      <c r="G125" s="222"/>
      <c r="H125" s="225">
        <v>2.3170000000000002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AT125" s="231" t="s">
        <v>151</v>
      </c>
      <c r="AU125" s="231" t="s">
        <v>83</v>
      </c>
      <c r="AV125" s="15" t="s">
        <v>155</v>
      </c>
      <c r="AW125" s="15" t="s">
        <v>33</v>
      </c>
      <c r="AX125" s="15" t="s">
        <v>81</v>
      </c>
      <c r="AY125" s="231" t="s">
        <v>125</v>
      </c>
    </row>
    <row r="126" spans="1:65" s="13" customFormat="1" ht="10" x14ac:dyDescent="0.2">
      <c r="B126" s="196"/>
      <c r="C126" s="197"/>
      <c r="D126" s="188" t="s">
        <v>151</v>
      </c>
      <c r="E126" s="197"/>
      <c r="F126" s="199" t="s">
        <v>563</v>
      </c>
      <c r="G126" s="197"/>
      <c r="H126" s="200">
        <v>4.1710000000000003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151</v>
      </c>
      <c r="AU126" s="206" t="s">
        <v>83</v>
      </c>
      <c r="AV126" s="13" t="s">
        <v>83</v>
      </c>
      <c r="AW126" s="13" t="s">
        <v>4</v>
      </c>
      <c r="AX126" s="13" t="s">
        <v>81</v>
      </c>
      <c r="AY126" s="206" t="s">
        <v>125</v>
      </c>
    </row>
    <row r="127" spans="1:65" s="12" customFormat="1" ht="22.75" customHeight="1" x14ac:dyDescent="0.25">
      <c r="B127" s="159"/>
      <c r="C127" s="160"/>
      <c r="D127" s="161" t="s">
        <v>72</v>
      </c>
      <c r="E127" s="173" t="s">
        <v>83</v>
      </c>
      <c r="F127" s="173" t="s">
        <v>368</v>
      </c>
      <c r="G127" s="160"/>
      <c r="H127" s="160"/>
      <c r="I127" s="163"/>
      <c r="J127" s="174">
        <f>BK127</f>
        <v>0</v>
      </c>
      <c r="K127" s="160"/>
      <c r="L127" s="165"/>
      <c r="M127" s="166"/>
      <c r="N127" s="167"/>
      <c r="O127" s="167"/>
      <c r="P127" s="168">
        <f>SUM(P128:P139)</f>
        <v>0</v>
      </c>
      <c r="Q127" s="167"/>
      <c r="R127" s="168">
        <f>SUM(R128:R139)</f>
        <v>5.33146334</v>
      </c>
      <c r="S127" s="167"/>
      <c r="T127" s="169">
        <f>SUM(T128:T139)</f>
        <v>0</v>
      </c>
      <c r="AR127" s="170" t="s">
        <v>81</v>
      </c>
      <c r="AT127" s="171" t="s">
        <v>72</v>
      </c>
      <c r="AU127" s="171" t="s">
        <v>81</v>
      </c>
      <c r="AY127" s="170" t="s">
        <v>125</v>
      </c>
      <c r="BK127" s="172">
        <f>SUM(BK128:BK139)</f>
        <v>0</v>
      </c>
    </row>
    <row r="128" spans="1:65" s="2" customFormat="1" ht="16.5" customHeight="1" x14ac:dyDescent="0.2">
      <c r="A128" s="36"/>
      <c r="B128" s="37"/>
      <c r="C128" s="175" t="s">
        <v>155</v>
      </c>
      <c r="D128" s="175" t="s">
        <v>128</v>
      </c>
      <c r="E128" s="176" t="s">
        <v>369</v>
      </c>
      <c r="F128" s="177" t="s">
        <v>370</v>
      </c>
      <c r="G128" s="178" t="s">
        <v>196</v>
      </c>
      <c r="H128" s="179">
        <v>2.3170000000000002</v>
      </c>
      <c r="I128" s="180"/>
      <c r="J128" s="181">
        <f>ROUND(I128*H128,2)</f>
        <v>0</v>
      </c>
      <c r="K128" s="177" t="s">
        <v>131</v>
      </c>
      <c r="L128" s="41"/>
      <c r="M128" s="182" t="s">
        <v>19</v>
      </c>
      <c r="N128" s="183" t="s">
        <v>44</v>
      </c>
      <c r="O128" s="66"/>
      <c r="P128" s="184">
        <f>O128*H128</f>
        <v>0</v>
      </c>
      <c r="Q128" s="184">
        <v>2.3010199999999998</v>
      </c>
      <c r="R128" s="184">
        <f>Q128*H128</f>
        <v>5.33146334</v>
      </c>
      <c r="S128" s="184">
        <v>0</v>
      </c>
      <c r="T128" s="18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155</v>
      </c>
      <c r="AT128" s="186" t="s">
        <v>128</v>
      </c>
      <c r="AU128" s="186" t="s">
        <v>83</v>
      </c>
      <c r="AY128" s="19" t="s">
        <v>125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9" t="s">
        <v>81</v>
      </c>
      <c r="BK128" s="187">
        <f>ROUND(I128*H128,2)</f>
        <v>0</v>
      </c>
      <c r="BL128" s="19" t="s">
        <v>155</v>
      </c>
      <c r="BM128" s="186" t="s">
        <v>564</v>
      </c>
    </row>
    <row r="129" spans="1:65" s="2" customFormat="1" ht="18" x14ac:dyDescent="0.2">
      <c r="A129" s="36"/>
      <c r="B129" s="37"/>
      <c r="C129" s="38"/>
      <c r="D129" s="188" t="s">
        <v>134</v>
      </c>
      <c r="E129" s="38"/>
      <c r="F129" s="189" t="s">
        <v>372</v>
      </c>
      <c r="G129" s="38"/>
      <c r="H129" s="38"/>
      <c r="I129" s="190"/>
      <c r="J129" s="38"/>
      <c r="K129" s="38"/>
      <c r="L129" s="41"/>
      <c r="M129" s="191"/>
      <c r="N129" s="192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134</v>
      </c>
      <c r="AU129" s="19" t="s">
        <v>83</v>
      </c>
    </row>
    <row r="130" spans="1:65" s="2" customFormat="1" ht="10" x14ac:dyDescent="0.2">
      <c r="A130" s="36"/>
      <c r="B130" s="37"/>
      <c r="C130" s="38"/>
      <c r="D130" s="193" t="s">
        <v>135</v>
      </c>
      <c r="E130" s="38"/>
      <c r="F130" s="194" t="s">
        <v>373</v>
      </c>
      <c r="G130" s="38"/>
      <c r="H130" s="38"/>
      <c r="I130" s="190"/>
      <c r="J130" s="38"/>
      <c r="K130" s="38"/>
      <c r="L130" s="41"/>
      <c r="M130" s="191"/>
      <c r="N130" s="192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135</v>
      </c>
      <c r="AU130" s="19" t="s">
        <v>83</v>
      </c>
    </row>
    <row r="131" spans="1:65" s="14" customFormat="1" ht="10" x14ac:dyDescent="0.2">
      <c r="B131" s="211"/>
      <c r="C131" s="212"/>
      <c r="D131" s="188" t="s">
        <v>151</v>
      </c>
      <c r="E131" s="213" t="s">
        <v>19</v>
      </c>
      <c r="F131" s="214" t="s">
        <v>274</v>
      </c>
      <c r="G131" s="212"/>
      <c r="H131" s="213" t="s">
        <v>19</v>
      </c>
      <c r="I131" s="215"/>
      <c r="J131" s="212"/>
      <c r="K131" s="212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151</v>
      </c>
      <c r="AU131" s="220" t="s">
        <v>83</v>
      </c>
      <c r="AV131" s="14" t="s">
        <v>81</v>
      </c>
      <c r="AW131" s="14" t="s">
        <v>33</v>
      </c>
      <c r="AX131" s="14" t="s">
        <v>73</v>
      </c>
      <c r="AY131" s="220" t="s">
        <v>125</v>
      </c>
    </row>
    <row r="132" spans="1:65" s="14" customFormat="1" ht="10" x14ac:dyDescent="0.2">
      <c r="B132" s="211"/>
      <c r="C132" s="212"/>
      <c r="D132" s="188" t="s">
        <v>151</v>
      </c>
      <c r="E132" s="213" t="s">
        <v>19</v>
      </c>
      <c r="F132" s="214" t="s">
        <v>551</v>
      </c>
      <c r="G132" s="212"/>
      <c r="H132" s="213" t="s">
        <v>19</v>
      </c>
      <c r="I132" s="215"/>
      <c r="J132" s="212"/>
      <c r="K132" s="212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151</v>
      </c>
      <c r="AU132" s="220" t="s">
        <v>83</v>
      </c>
      <c r="AV132" s="14" t="s">
        <v>81</v>
      </c>
      <c r="AW132" s="14" t="s">
        <v>33</v>
      </c>
      <c r="AX132" s="14" t="s">
        <v>73</v>
      </c>
      <c r="AY132" s="220" t="s">
        <v>125</v>
      </c>
    </row>
    <row r="133" spans="1:65" s="14" customFormat="1" ht="10" x14ac:dyDescent="0.2">
      <c r="B133" s="211"/>
      <c r="C133" s="212"/>
      <c r="D133" s="188" t="s">
        <v>151</v>
      </c>
      <c r="E133" s="213" t="s">
        <v>19</v>
      </c>
      <c r="F133" s="214" t="s">
        <v>552</v>
      </c>
      <c r="G133" s="212"/>
      <c r="H133" s="213" t="s">
        <v>19</v>
      </c>
      <c r="I133" s="215"/>
      <c r="J133" s="212"/>
      <c r="K133" s="212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151</v>
      </c>
      <c r="AU133" s="220" t="s">
        <v>83</v>
      </c>
      <c r="AV133" s="14" t="s">
        <v>81</v>
      </c>
      <c r="AW133" s="14" t="s">
        <v>33</v>
      </c>
      <c r="AX133" s="14" t="s">
        <v>73</v>
      </c>
      <c r="AY133" s="220" t="s">
        <v>125</v>
      </c>
    </row>
    <row r="134" spans="1:65" s="13" customFormat="1" ht="10" x14ac:dyDescent="0.2">
      <c r="B134" s="196"/>
      <c r="C134" s="197"/>
      <c r="D134" s="188" t="s">
        <v>151</v>
      </c>
      <c r="E134" s="198" t="s">
        <v>19</v>
      </c>
      <c r="F134" s="199" t="s">
        <v>559</v>
      </c>
      <c r="G134" s="197"/>
      <c r="H134" s="200">
        <v>0.73499999999999999</v>
      </c>
      <c r="I134" s="201"/>
      <c r="J134" s="197"/>
      <c r="K134" s="197"/>
      <c r="L134" s="202"/>
      <c r="M134" s="203"/>
      <c r="N134" s="204"/>
      <c r="O134" s="204"/>
      <c r="P134" s="204"/>
      <c r="Q134" s="204"/>
      <c r="R134" s="204"/>
      <c r="S134" s="204"/>
      <c r="T134" s="205"/>
      <c r="AT134" s="206" t="s">
        <v>151</v>
      </c>
      <c r="AU134" s="206" t="s">
        <v>83</v>
      </c>
      <c r="AV134" s="13" t="s">
        <v>83</v>
      </c>
      <c r="AW134" s="13" t="s">
        <v>33</v>
      </c>
      <c r="AX134" s="13" t="s">
        <v>73</v>
      </c>
      <c r="AY134" s="206" t="s">
        <v>125</v>
      </c>
    </row>
    <row r="135" spans="1:65" s="14" customFormat="1" ht="10" x14ac:dyDescent="0.2">
      <c r="B135" s="211"/>
      <c r="C135" s="212"/>
      <c r="D135" s="188" t="s">
        <v>151</v>
      </c>
      <c r="E135" s="213" t="s">
        <v>19</v>
      </c>
      <c r="F135" s="214" t="s">
        <v>554</v>
      </c>
      <c r="G135" s="212"/>
      <c r="H135" s="213" t="s">
        <v>19</v>
      </c>
      <c r="I135" s="215"/>
      <c r="J135" s="212"/>
      <c r="K135" s="212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151</v>
      </c>
      <c r="AU135" s="220" t="s">
        <v>83</v>
      </c>
      <c r="AV135" s="14" t="s">
        <v>81</v>
      </c>
      <c r="AW135" s="14" t="s">
        <v>33</v>
      </c>
      <c r="AX135" s="14" t="s">
        <v>73</v>
      </c>
      <c r="AY135" s="220" t="s">
        <v>125</v>
      </c>
    </row>
    <row r="136" spans="1:65" s="13" customFormat="1" ht="10" x14ac:dyDescent="0.2">
      <c r="B136" s="196"/>
      <c r="C136" s="197"/>
      <c r="D136" s="188" t="s">
        <v>151</v>
      </c>
      <c r="E136" s="198" t="s">
        <v>19</v>
      </c>
      <c r="F136" s="199" t="s">
        <v>560</v>
      </c>
      <c r="G136" s="197"/>
      <c r="H136" s="200">
        <v>0.22600000000000001</v>
      </c>
      <c r="I136" s="201"/>
      <c r="J136" s="197"/>
      <c r="K136" s="197"/>
      <c r="L136" s="202"/>
      <c r="M136" s="203"/>
      <c r="N136" s="204"/>
      <c r="O136" s="204"/>
      <c r="P136" s="204"/>
      <c r="Q136" s="204"/>
      <c r="R136" s="204"/>
      <c r="S136" s="204"/>
      <c r="T136" s="205"/>
      <c r="AT136" s="206" t="s">
        <v>151</v>
      </c>
      <c r="AU136" s="206" t="s">
        <v>83</v>
      </c>
      <c r="AV136" s="13" t="s">
        <v>83</v>
      </c>
      <c r="AW136" s="13" t="s">
        <v>33</v>
      </c>
      <c r="AX136" s="13" t="s">
        <v>73</v>
      </c>
      <c r="AY136" s="206" t="s">
        <v>125</v>
      </c>
    </row>
    <row r="137" spans="1:65" s="14" customFormat="1" ht="10" x14ac:dyDescent="0.2">
      <c r="B137" s="211"/>
      <c r="C137" s="212"/>
      <c r="D137" s="188" t="s">
        <v>151</v>
      </c>
      <c r="E137" s="213" t="s">
        <v>19</v>
      </c>
      <c r="F137" s="214" t="s">
        <v>556</v>
      </c>
      <c r="G137" s="212"/>
      <c r="H137" s="213" t="s">
        <v>19</v>
      </c>
      <c r="I137" s="215"/>
      <c r="J137" s="212"/>
      <c r="K137" s="212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151</v>
      </c>
      <c r="AU137" s="220" t="s">
        <v>83</v>
      </c>
      <c r="AV137" s="14" t="s">
        <v>81</v>
      </c>
      <c r="AW137" s="14" t="s">
        <v>33</v>
      </c>
      <c r="AX137" s="14" t="s">
        <v>73</v>
      </c>
      <c r="AY137" s="220" t="s">
        <v>125</v>
      </c>
    </row>
    <row r="138" spans="1:65" s="13" customFormat="1" ht="10" x14ac:dyDescent="0.2">
      <c r="B138" s="196"/>
      <c r="C138" s="197"/>
      <c r="D138" s="188" t="s">
        <v>151</v>
      </c>
      <c r="E138" s="198" t="s">
        <v>19</v>
      </c>
      <c r="F138" s="199" t="s">
        <v>561</v>
      </c>
      <c r="G138" s="197"/>
      <c r="H138" s="200">
        <v>1.3560000000000001</v>
      </c>
      <c r="I138" s="201"/>
      <c r="J138" s="197"/>
      <c r="K138" s="197"/>
      <c r="L138" s="202"/>
      <c r="M138" s="203"/>
      <c r="N138" s="204"/>
      <c r="O138" s="204"/>
      <c r="P138" s="204"/>
      <c r="Q138" s="204"/>
      <c r="R138" s="204"/>
      <c r="S138" s="204"/>
      <c r="T138" s="205"/>
      <c r="AT138" s="206" t="s">
        <v>151</v>
      </c>
      <c r="AU138" s="206" t="s">
        <v>83</v>
      </c>
      <c r="AV138" s="13" t="s">
        <v>83</v>
      </c>
      <c r="AW138" s="13" t="s">
        <v>33</v>
      </c>
      <c r="AX138" s="13" t="s">
        <v>73</v>
      </c>
      <c r="AY138" s="206" t="s">
        <v>125</v>
      </c>
    </row>
    <row r="139" spans="1:65" s="15" customFormat="1" ht="10" x14ac:dyDescent="0.2">
      <c r="B139" s="221"/>
      <c r="C139" s="222"/>
      <c r="D139" s="188" t="s">
        <v>151</v>
      </c>
      <c r="E139" s="223" t="s">
        <v>19</v>
      </c>
      <c r="F139" s="224" t="s">
        <v>193</v>
      </c>
      <c r="G139" s="222"/>
      <c r="H139" s="225">
        <v>2.3170000000000002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151</v>
      </c>
      <c r="AU139" s="231" t="s">
        <v>83</v>
      </c>
      <c r="AV139" s="15" t="s">
        <v>155</v>
      </c>
      <c r="AW139" s="15" t="s">
        <v>33</v>
      </c>
      <c r="AX139" s="15" t="s">
        <v>81</v>
      </c>
      <c r="AY139" s="231" t="s">
        <v>125</v>
      </c>
    </row>
    <row r="140" spans="1:65" s="12" customFormat="1" ht="22.75" customHeight="1" x14ac:dyDescent="0.25">
      <c r="B140" s="159"/>
      <c r="C140" s="160"/>
      <c r="D140" s="161" t="s">
        <v>72</v>
      </c>
      <c r="E140" s="173" t="s">
        <v>145</v>
      </c>
      <c r="F140" s="173" t="s">
        <v>216</v>
      </c>
      <c r="G140" s="160"/>
      <c r="H140" s="160"/>
      <c r="I140" s="163"/>
      <c r="J140" s="174">
        <f>BK140</f>
        <v>0</v>
      </c>
      <c r="K140" s="160"/>
      <c r="L140" s="165"/>
      <c r="M140" s="166"/>
      <c r="N140" s="167"/>
      <c r="O140" s="167"/>
      <c r="P140" s="168">
        <f>SUM(P141:P171)</f>
        <v>0</v>
      </c>
      <c r="Q140" s="167"/>
      <c r="R140" s="168">
        <f>SUM(R141:R171)</f>
        <v>0.99168000000000012</v>
      </c>
      <c r="S140" s="167"/>
      <c r="T140" s="169">
        <f>SUM(T141:T171)</f>
        <v>0</v>
      </c>
      <c r="AR140" s="170" t="s">
        <v>81</v>
      </c>
      <c r="AT140" s="171" t="s">
        <v>72</v>
      </c>
      <c r="AU140" s="171" t="s">
        <v>81</v>
      </c>
      <c r="AY140" s="170" t="s">
        <v>125</v>
      </c>
      <c r="BK140" s="172">
        <f>SUM(BK141:BK171)</f>
        <v>0</v>
      </c>
    </row>
    <row r="141" spans="1:65" s="2" customFormat="1" ht="24.15" customHeight="1" x14ac:dyDescent="0.2">
      <c r="A141" s="36"/>
      <c r="B141" s="37"/>
      <c r="C141" s="175" t="s">
        <v>124</v>
      </c>
      <c r="D141" s="175" t="s">
        <v>128</v>
      </c>
      <c r="E141" s="176" t="s">
        <v>565</v>
      </c>
      <c r="F141" s="177" t="s">
        <v>566</v>
      </c>
      <c r="G141" s="178" t="s">
        <v>219</v>
      </c>
      <c r="H141" s="179">
        <v>41</v>
      </c>
      <c r="I141" s="180"/>
      <c r="J141" s="181">
        <f>ROUND(I141*H141,2)</f>
        <v>0</v>
      </c>
      <c r="K141" s="177" t="s">
        <v>131</v>
      </c>
      <c r="L141" s="41"/>
      <c r="M141" s="182" t="s">
        <v>19</v>
      </c>
      <c r="N141" s="183" t="s">
        <v>44</v>
      </c>
      <c r="O141" s="66"/>
      <c r="P141" s="184">
        <f>O141*H141</f>
        <v>0</v>
      </c>
      <c r="Q141" s="184">
        <v>7.0200000000000002E-3</v>
      </c>
      <c r="R141" s="184">
        <f>Q141*H141</f>
        <v>0.28782000000000002</v>
      </c>
      <c r="S141" s="184">
        <v>0</v>
      </c>
      <c r="T141" s="185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6" t="s">
        <v>155</v>
      </c>
      <c r="AT141" s="186" t="s">
        <v>128</v>
      </c>
      <c r="AU141" s="186" t="s">
        <v>83</v>
      </c>
      <c r="AY141" s="19" t="s">
        <v>125</v>
      </c>
      <c r="BE141" s="187">
        <f>IF(N141="základní",J141,0)</f>
        <v>0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9" t="s">
        <v>81</v>
      </c>
      <c r="BK141" s="187">
        <f>ROUND(I141*H141,2)</f>
        <v>0</v>
      </c>
      <c r="BL141" s="19" t="s">
        <v>155</v>
      </c>
      <c r="BM141" s="186" t="s">
        <v>567</v>
      </c>
    </row>
    <row r="142" spans="1:65" s="2" customFormat="1" ht="27" x14ac:dyDescent="0.2">
      <c r="A142" s="36"/>
      <c r="B142" s="37"/>
      <c r="C142" s="38"/>
      <c r="D142" s="188" t="s">
        <v>134</v>
      </c>
      <c r="E142" s="38"/>
      <c r="F142" s="189" t="s">
        <v>568</v>
      </c>
      <c r="G142" s="38"/>
      <c r="H142" s="38"/>
      <c r="I142" s="190"/>
      <c r="J142" s="38"/>
      <c r="K142" s="38"/>
      <c r="L142" s="41"/>
      <c r="M142" s="191"/>
      <c r="N142" s="192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134</v>
      </c>
      <c r="AU142" s="19" t="s">
        <v>83</v>
      </c>
    </row>
    <row r="143" spans="1:65" s="2" customFormat="1" ht="10" x14ac:dyDescent="0.2">
      <c r="A143" s="36"/>
      <c r="B143" s="37"/>
      <c r="C143" s="38"/>
      <c r="D143" s="193" t="s">
        <v>135</v>
      </c>
      <c r="E143" s="38"/>
      <c r="F143" s="194" t="s">
        <v>569</v>
      </c>
      <c r="G143" s="38"/>
      <c r="H143" s="38"/>
      <c r="I143" s="190"/>
      <c r="J143" s="38"/>
      <c r="K143" s="38"/>
      <c r="L143" s="41"/>
      <c r="M143" s="191"/>
      <c r="N143" s="192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135</v>
      </c>
      <c r="AU143" s="19" t="s">
        <v>83</v>
      </c>
    </row>
    <row r="144" spans="1:65" s="14" customFormat="1" ht="10" x14ac:dyDescent="0.2">
      <c r="B144" s="211"/>
      <c r="C144" s="212"/>
      <c r="D144" s="188" t="s">
        <v>151</v>
      </c>
      <c r="E144" s="213" t="s">
        <v>19</v>
      </c>
      <c r="F144" s="214" t="s">
        <v>551</v>
      </c>
      <c r="G144" s="212"/>
      <c r="H144" s="213" t="s">
        <v>19</v>
      </c>
      <c r="I144" s="215"/>
      <c r="J144" s="212"/>
      <c r="K144" s="212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151</v>
      </c>
      <c r="AU144" s="220" t="s">
        <v>83</v>
      </c>
      <c r="AV144" s="14" t="s">
        <v>81</v>
      </c>
      <c r="AW144" s="14" t="s">
        <v>33</v>
      </c>
      <c r="AX144" s="14" t="s">
        <v>73</v>
      </c>
      <c r="AY144" s="220" t="s">
        <v>125</v>
      </c>
    </row>
    <row r="145" spans="1:65" s="14" customFormat="1" ht="10" x14ac:dyDescent="0.2">
      <c r="B145" s="211"/>
      <c r="C145" s="212"/>
      <c r="D145" s="188" t="s">
        <v>151</v>
      </c>
      <c r="E145" s="213" t="s">
        <v>19</v>
      </c>
      <c r="F145" s="214" t="s">
        <v>552</v>
      </c>
      <c r="G145" s="212"/>
      <c r="H145" s="213" t="s">
        <v>19</v>
      </c>
      <c r="I145" s="215"/>
      <c r="J145" s="212"/>
      <c r="K145" s="212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151</v>
      </c>
      <c r="AU145" s="220" t="s">
        <v>83</v>
      </c>
      <c r="AV145" s="14" t="s">
        <v>81</v>
      </c>
      <c r="AW145" s="14" t="s">
        <v>33</v>
      </c>
      <c r="AX145" s="14" t="s">
        <v>73</v>
      </c>
      <c r="AY145" s="220" t="s">
        <v>125</v>
      </c>
    </row>
    <row r="146" spans="1:65" s="13" customFormat="1" ht="10" x14ac:dyDescent="0.2">
      <c r="B146" s="196"/>
      <c r="C146" s="197"/>
      <c r="D146" s="188" t="s">
        <v>151</v>
      </c>
      <c r="E146" s="198" t="s">
        <v>19</v>
      </c>
      <c r="F146" s="199" t="s">
        <v>283</v>
      </c>
      <c r="G146" s="197"/>
      <c r="H146" s="200">
        <v>13</v>
      </c>
      <c r="I146" s="201"/>
      <c r="J146" s="197"/>
      <c r="K146" s="197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151</v>
      </c>
      <c r="AU146" s="206" t="s">
        <v>83</v>
      </c>
      <c r="AV146" s="13" t="s">
        <v>83</v>
      </c>
      <c r="AW146" s="13" t="s">
        <v>33</v>
      </c>
      <c r="AX146" s="13" t="s">
        <v>73</v>
      </c>
      <c r="AY146" s="206" t="s">
        <v>125</v>
      </c>
    </row>
    <row r="147" spans="1:65" s="14" customFormat="1" ht="10" x14ac:dyDescent="0.2">
      <c r="B147" s="211"/>
      <c r="C147" s="212"/>
      <c r="D147" s="188" t="s">
        <v>151</v>
      </c>
      <c r="E147" s="213" t="s">
        <v>19</v>
      </c>
      <c r="F147" s="214" t="s">
        <v>554</v>
      </c>
      <c r="G147" s="212"/>
      <c r="H147" s="213" t="s">
        <v>19</v>
      </c>
      <c r="I147" s="215"/>
      <c r="J147" s="212"/>
      <c r="K147" s="212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151</v>
      </c>
      <c r="AU147" s="220" t="s">
        <v>83</v>
      </c>
      <c r="AV147" s="14" t="s">
        <v>81</v>
      </c>
      <c r="AW147" s="14" t="s">
        <v>33</v>
      </c>
      <c r="AX147" s="14" t="s">
        <v>73</v>
      </c>
      <c r="AY147" s="220" t="s">
        <v>125</v>
      </c>
    </row>
    <row r="148" spans="1:65" s="13" customFormat="1" ht="10" x14ac:dyDescent="0.2">
      <c r="B148" s="196"/>
      <c r="C148" s="197"/>
      <c r="D148" s="188" t="s">
        <v>151</v>
      </c>
      <c r="E148" s="198" t="s">
        <v>19</v>
      </c>
      <c r="F148" s="199" t="s">
        <v>155</v>
      </c>
      <c r="G148" s="197"/>
      <c r="H148" s="200">
        <v>4</v>
      </c>
      <c r="I148" s="201"/>
      <c r="J148" s="197"/>
      <c r="K148" s="197"/>
      <c r="L148" s="202"/>
      <c r="M148" s="203"/>
      <c r="N148" s="204"/>
      <c r="O148" s="204"/>
      <c r="P148" s="204"/>
      <c r="Q148" s="204"/>
      <c r="R148" s="204"/>
      <c r="S148" s="204"/>
      <c r="T148" s="205"/>
      <c r="AT148" s="206" t="s">
        <v>151</v>
      </c>
      <c r="AU148" s="206" t="s">
        <v>83</v>
      </c>
      <c r="AV148" s="13" t="s">
        <v>83</v>
      </c>
      <c r="AW148" s="13" t="s">
        <v>33</v>
      </c>
      <c r="AX148" s="13" t="s">
        <v>73</v>
      </c>
      <c r="AY148" s="206" t="s">
        <v>125</v>
      </c>
    </row>
    <row r="149" spans="1:65" s="14" customFormat="1" ht="10" x14ac:dyDescent="0.2">
      <c r="B149" s="211"/>
      <c r="C149" s="212"/>
      <c r="D149" s="188" t="s">
        <v>151</v>
      </c>
      <c r="E149" s="213" t="s">
        <v>19</v>
      </c>
      <c r="F149" s="214" t="s">
        <v>556</v>
      </c>
      <c r="G149" s="212"/>
      <c r="H149" s="213" t="s">
        <v>19</v>
      </c>
      <c r="I149" s="215"/>
      <c r="J149" s="212"/>
      <c r="K149" s="212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151</v>
      </c>
      <c r="AU149" s="220" t="s">
        <v>83</v>
      </c>
      <c r="AV149" s="14" t="s">
        <v>81</v>
      </c>
      <c r="AW149" s="14" t="s">
        <v>33</v>
      </c>
      <c r="AX149" s="14" t="s">
        <v>73</v>
      </c>
      <c r="AY149" s="220" t="s">
        <v>125</v>
      </c>
    </row>
    <row r="150" spans="1:65" s="13" customFormat="1" ht="10" x14ac:dyDescent="0.2">
      <c r="B150" s="196"/>
      <c r="C150" s="197"/>
      <c r="D150" s="188" t="s">
        <v>151</v>
      </c>
      <c r="E150" s="198" t="s">
        <v>19</v>
      </c>
      <c r="F150" s="199" t="s">
        <v>527</v>
      </c>
      <c r="G150" s="197"/>
      <c r="H150" s="200">
        <v>24</v>
      </c>
      <c r="I150" s="201"/>
      <c r="J150" s="197"/>
      <c r="K150" s="197"/>
      <c r="L150" s="202"/>
      <c r="M150" s="203"/>
      <c r="N150" s="204"/>
      <c r="O150" s="204"/>
      <c r="P150" s="204"/>
      <c r="Q150" s="204"/>
      <c r="R150" s="204"/>
      <c r="S150" s="204"/>
      <c r="T150" s="205"/>
      <c r="AT150" s="206" t="s">
        <v>151</v>
      </c>
      <c r="AU150" s="206" t="s">
        <v>83</v>
      </c>
      <c r="AV150" s="13" t="s">
        <v>83</v>
      </c>
      <c r="AW150" s="13" t="s">
        <v>33</v>
      </c>
      <c r="AX150" s="13" t="s">
        <v>73</v>
      </c>
      <c r="AY150" s="206" t="s">
        <v>125</v>
      </c>
    </row>
    <row r="151" spans="1:65" s="15" customFormat="1" ht="10" x14ac:dyDescent="0.2">
      <c r="B151" s="221"/>
      <c r="C151" s="222"/>
      <c r="D151" s="188" t="s">
        <v>151</v>
      </c>
      <c r="E151" s="223" t="s">
        <v>19</v>
      </c>
      <c r="F151" s="224" t="s">
        <v>193</v>
      </c>
      <c r="G151" s="222"/>
      <c r="H151" s="225">
        <v>41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151</v>
      </c>
      <c r="AU151" s="231" t="s">
        <v>83</v>
      </c>
      <c r="AV151" s="15" t="s">
        <v>155</v>
      </c>
      <c r="AW151" s="15" t="s">
        <v>33</v>
      </c>
      <c r="AX151" s="15" t="s">
        <v>81</v>
      </c>
      <c r="AY151" s="231" t="s">
        <v>125</v>
      </c>
    </row>
    <row r="152" spans="1:65" s="2" customFormat="1" ht="33" customHeight="1" x14ac:dyDescent="0.2">
      <c r="A152" s="36"/>
      <c r="B152" s="37"/>
      <c r="C152" s="232" t="s">
        <v>233</v>
      </c>
      <c r="D152" s="232" t="s">
        <v>228</v>
      </c>
      <c r="E152" s="233" t="s">
        <v>570</v>
      </c>
      <c r="F152" s="234" t="s">
        <v>571</v>
      </c>
      <c r="G152" s="235" t="s">
        <v>219</v>
      </c>
      <c r="H152" s="236">
        <v>41</v>
      </c>
      <c r="I152" s="237"/>
      <c r="J152" s="238">
        <f>ROUND(I152*H152,2)</f>
        <v>0</v>
      </c>
      <c r="K152" s="234" t="s">
        <v>131</v>
      </c>
      <c r="L152" s="239"/>
      <c r="M152" s="240" t="s">
        <v>19</v>
      </c>
      <c r="N152" s="241" t="s">
        <v>44</v>
      </c>
      <c r="O152" s="66"/>
      <c r="P152" s="184">
        <f>O152*H152</f>
        <v>0</v>
      </c>
      <c r="Q152" s="184">
        <v>7.1000000000000004E-3</v>
      </c>
      <c r="R152" s="184">
        <f>Q152*H152</f>
        <v>0.29110000000000003</v>
      </c>
      <c r="S152" s="184">
        <v>0</v>
      </c>
      <c r="T152" s="18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6" t="s">
        <v>231</v>
      </c>
      <c r="AT152" s="186" t="s">
        <v>228</v>
      </c>
      <c r="AU152" s="186" t="s">
        <v>83</v>
      </c>
      <c r="AY152" s="19" t="s">
        <v>125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9" t="s">
        <v>81</v>
      </c>
      <c r="BK152" s="187">
        <f>ROUND(I152*H152,2)</f>
        <v>0</v>
      </c>
      <c r="BL152" s="19" t="s">
        <v>155</v>
      </c>
      <c r="BM152" s="186" t="s">
        <v>572</v>
      </c>
    </row>
    <row r="153" spans="1:65" s="2" customFormat="1" ht="18" x14ac:dyDescent="0.2">
      <c r="A153" s="36"/>
      <c r="B153" s="37"/>
      <c r="C153" s="38"/>
      <c r="D153" s="188" t="s">
        <v>134</v>
      </c>
      <c r="E153" s="38"/>
      <c r="F153" s="189" t="s">
        <v>571</v>
      </c>
      <c r="G153" s="38"/>
      <c r="H153" s="38"/>
      <c r="I153" s="190"/>
      <c r="J153" s="38"/>
      <c r="K153" s="38"/>
      <c r="L153" s="41"/>
      <c r="M153" s="191"/>
      <c r="N153" s="192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134</v>
      </c>
      <c r="AU153" s="19" t="s">
        <v>83</v>
      </c>
    </row>
    <row r="154" spans="1:65" s="2" customFormat="1" ht="33" customHeight="1" x14ac:dyDescent="0.2">
      <c r="A154" s="36"/>
      <c r="B154" s="37"/>
      <c r="C154" s="232" t="s">
        <v>243</v>
      </c>
      <c r="D154" s="232" t="s">
        <v>228</v>
      </c>
      <c r="E154" s="233" t="s">
        <v>261</v>
      </c>
      <c r="F154" s="234" t="s">
        <v>262</v>
      </c>
      <c r="G154" s="235" t="s">
        <v>219</v>
      </c>
      <c r="H154" s="236">
        <v>41</v>
      </c>
      <c r="I154" s="237"/>
      <c r="J154" s="238">
        <f>ROUND(I154*H154,2)</f>
        <v>0</v>
      </c>
      <c r="K154" s="234" t="s">
        <v>131</v>
      </c>
      <c r="L154" s="239"/>
      <c r="M154" s="240" t="s">
        <v>19</v>
      </c>
      <c r="N154" s="241" t="s">
        <v>44</v>
      </c>
      <c r="O154" s="66"/>
      <c r="P154" s="184">
        <f>O154*H154</f>
        <v>0</v>
      </c>
      <c r="Q154" s="184">
        <v>2.8E-3</v>
      </c>
      <c r="R154" s="184">
        <f>Q154*H154</f>
        <v>0.1148</v>
      </c>
      <c r="S154" s="184">
        <v>0</v>
      </c>
      <c r="T154" s="185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6" t="s">
        <v>231</v>
      </c>
      <c r="AT154" s="186" t="s">
        <v>228</v>
      </c>
      <c r="AU154" s="186" t="s">
        <v>83</v>
      </c>
      <c r="AY154" s="19" t="s">
        <v>125</v>
      </c>
      <c r="BE154" s="187">
        <f>IF(N154="základní",J154,0)</f>
        <v>0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9" t="s">
        <v>81</v>
      </c>
      <c r="BK154" s="187">
        <f>ROUND(I154*H154,2)</f>
        <v>0</v>
      </c>
      <c r="BL154" s="19" t="s">
        <v>155</v>
      </c>
      <c r="BM154" s="186" t="s">
        <v>573</v>
      </c>
    </row>
    <row r="155" spans="1:65" s="2" customFormat="1" ht="18" x14ac:dyDescent="0.2">
      <c r="A155" s="36"/>
      <c r="B155" s="37"/>
      <c r="C155" s="38"/>
      <c r="D155" s="188" t="s">
        <v>134</v>
      </c>
      <c r="E155" s="38"/>
      <c r="F155" s="189" t="s">
        <v>262</v>
      </c>
      <c r="G155" s="38"/>
      <c r="H155" s="38"/>
      <c r="I155" s="190"/>
      <c r="J155" s="38"/>
      <c r="K155" s="38"/>
      <c r="L155" s="41"/>
      <c r="M155" s="191"/>
      <c r="N155" s="192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134</v>
      </c>
      <c r="AU155" s="19" t="s">
        <v>83</v>
      </c>
    </row>
    <row r="156" spans="1:65" s="2" customFormat="1" ht="24.15" customHeight="1" x14ac:dyDescent="0.2">
      <c r="A156" s="36"/>
      <c r="B156" s="37"/>
      <c r="C156" s="175" t="s">
        <v>231</v>
      </c>
      <c r="D156" s="175" t="s">
        <v>128</v>
      </c>
      <c r="E156" s="176" t="s">
        <v>574</v>
      </c>
      <c r="F156" s="177" t="s">
        <v>575</v>
      </c>
      <c r="G156" s="178" t="s">
        <v>173</v>
      </c>
      <c r="H156" s="179">
        <v>100.70399999999999</v>
      </c>
      <c r="I156" s="180"/>
      <c r="J156" s="181">
        <f>ROUND(I156*H156,2)</f>
        <v>0</v>
      </c>
      <c r="K156" s="177" t="s">
        <v>131</v>
      </c>
      <c r="L156" s="41"/>
      <c r="M156" s="182" t="s">
        <v>19</v>
      </c>
      <c r="N156" s="183" t="s">
        <v>44</v>
      </c>
      <c r="O156" s="66"/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6" t="s">
        <v>155</v>
      </c>
      <c r="AT156" s="186" t="s">
        <v>128</v>
      </c>
      <c r="AU156" s="186" t="s">
        <v>83</v>
      </c>
      <c r="AY156" s="19" t="s">
        <v>125</v>
      </c>
      <c r="BE156" s="187">
        <f>IF(N156="základní",J156,0)</f>
        <v>0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9" t="s">
        <v>81</v>
      </c>
      <c r="BK156" s="187">
        <f>ROUND(I156*H156,2)</f>
        <v>0</v>
      </c>
      <c r="BL156" s="19" t="s">
        <v>155</v>
      </c>
      <c r="BM156" s="186" t="s">
        <v>576</v>
      </c>
    </row>
    <row r="157" spans="1:65" s="2" customFormat="1" ht="18" x14ac:dyDescent="0.2">
      <c r="A157" s="36"/>
      <c r="B157" s="37"/>
      <c r="C157" s="38"/>
      <c r="D157" s="188" t="s">
        <v>134</v>
      </c>
      <c r="E157" s="38"/>
      <c r="F157" s="189" t="s">
        <v>577</v>
      </c>
      <c r="G157" s="38"/>
      <c r="H157" s="38"/>
      <c r="I157" s="190"/>
      <c r="J157" s="38"/>
      <c r="K157" s="38"/>
      <c r="L157" s="41"/>
      <c r="M157" s="191"/>
      <c r="N157" s="192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134</v>
      </c>
      <c r="AU157" s="19" t="s">
        <v>83</v>
      </c>
    </row>
    <row r="158" spans="1:65" s="2" customFormat="1" ht="10" x14ac:dyDescent="0.2">
      <c r="A158" s="36"/>
      <c r="B158" s="37"/>
      <c r="C158" s="38"/>
      <c r="D158" s="193" t="s">
        <v>135</v>
      </c>
      <c r="E158" s="38"/>
      <c r="F158" s="194" t="s">
        <v>578</v>
      </c>
      <c r="G158" s="38"/>
      <c r="H158" s="38"/>
      <c r="I158" s="190"/>
      <c r="J158" s="38"/>
      <c r="K158" s="38"/>
      <c r="L158" s="41"/>
      <c r="M158" s="191"/>
      <c r="N158" s="192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135</v>
      </c>
      <c r="AU158" s="19" t="s">
        <v>83</v>
      </c>
    </row>
    <row r="159" spans="1:65" s="14" customFormat="1" ht="10" x14ac:dyDescent="0.2">
      <c r="B159" s="211"/>
      <c r="C159" s="212"/>
      <c r="D159" s="188" t="s">
        <v>151</v>
      </c>
      <c r="E159" s="213" t="s">
        <v>19</v>
      </c>
      <c r="F159" s="214" t="s">
        <v>274</v>
      </c>
      <c r="G159" s="212"/>
      <c r="H159" s="213" t="s">
        <v>19</v>
      </c>
      <c r="I159" s="215"/>
      <c r="J159" s="212"/>
      <c r="K159" s="212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151</v>
      </c>
      <c r="AU159" s="220" t="s">
        <v>83</v>
      </c>
      <c r="AV159" s="14" t="s">
        <v>81</v>
      </c>
      <c r="AW159" s="14" t="s">
        <v>33</v>
      </c>
      <c r="AX159" s="14" t="s">
        <v>73</v>
      </c>
      <c r="AY159" s="220" t="s">
        <v>125</v>
      </c>
    </row>
    <row r="160" spans="1:65" s="13" customFormat="1" ht="10" x14ac:dyDescent="0.2">
      <c r="B160" s="196"/>
      <c r="C160" s="197"/>
      <c r="D160" s="188" t="s">
        <v>151</v>
      </c>
      <c r="E160" s="198" t="s">
        <v>19</v>
      </c>
      <c r="F160" s="199" t="s">
        <v>579</v>
      </c>
      <c r="G160" s="197"/>
      <c r="H160" s="200">
        <v>100.70399999999999</v>
      </c>
      <c r="I160" s="201"/>
      <c r="J160" s="197"/>
      <c r="K160" s="197"/>
      <c r="L160" s="202"/>
      <c r="M160" s="203"/>
      <c r="N160" s="204"/>
      <c r="O160" s="204"/>
      <c r="P160" s="204"/>
      <c r="Q160" s="204"/>
      <c r="R160" s="204"/>
      <c r="S160" s="204"/>
      <c r="T160" s="205"/>
      <c r="AT160" s="206" t="s">
        <v>151</v>
      </c>
      <c r="AU160" s="206" t="s">
        <v>83</v>
      </c>
      <c r="AV160" s="13" t="s">
        <v>83</v>
      </c>
      <c r="AW160" s="13" t="s">
        <v>33</v>
      </c>
      <c r="AX160" s="13" t="s">
        <v>81</v>
      </c>
      <c r="AY160" s="206" t="s">
        <v>125</v>
      </c>
    </row>
    <row r="161" spans="1:65" s="2" customFormat="1" ht="44.25" customHeight="1" x14ac:dyDescent="0.2">
      <c r="A161" s="36"/>
      <c r="B161" s="37"/>
      <c r="C161" s="232" t="s">
        <v>260</v>
      </c>
      <c r="D161" s="232" t="s">
        <v>228</v>
      </c>
      <c r="E161" s="233" t="s">
        <v>580</v>
      </c>
      <c r="F161" s="234" t="s">
        <v>581</v>
      </c>
      <c r="G161" s="235" t="s">
        <v>219</v>
      </c>
      <c r="H161" s="236">
        <v>15.6</v>
      </c>
      <c r="I161" s="237"/>
      <c r="J161" s="238">
        <f>ROUND(I161*H161,2)</f>
        <v>0</v>
      </c>
      <c r="K161" s="234" t="s">
        <v>131</v>
      </c>
      <c r="L161" s="239"/>
      <c r="M161" s="240" t="s">
        <v>19</v>
      </c>
      <c r="N161" s="241" t="s">
        <v>44</v>
      </c>
      <c r="O161" s="66"/>
      <c r="P161" s="184">
        <f>O161*H161</f>
        <v>0</v>
      </c>
      <c r="Q161" s="184">
        <v>1.9099999999999999E-2</v>
      </c>
      <c r="R161" s="184">
        <f>Q161*H161</f>
        <v>0.29796</v>
      </c>
      <c r="S161" s="184">
        <v>0</v>
      </c>
      <c r="T161" s="185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6" t="s">
        <v>231</v>
      </c>
      <c r="AT161" s="186" t="s">
        <v>228</v>
      </c>
      <c r="AU161" s="186" t="s">
        <v>83</v>
      </c>
      <c r="AY161" s="19" t="s">
        <v>125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9" t="s">
        <v>81</v>
      </c>
      <c r="BK161" s="187">
        <f>ROUND(I161*H161,2)</f>
        <v>0</v>
      </c>
      <c r="BL161" s="19" t="s">
        <v>155</v>
      </c>
      <c r="BM161" s="186" t="s">
        <v>582</v>
      </c>
    </row>
    <row r="162" spans="1:65" s="2" customFormat="1" ht="27" x14ac:dyDescent="0.2">
      <c r="A162" s="36"/>
      <c r="B162" s="37"/>
      <c r="C162" s="38"/>
      <c r="D162" s="188" t="s">
        <v>134</v>
      </c>
      <c r="E162" s="38"/>
      <c r="F162" s="189" t="s">
        <v>581</v>
      </c>
      <c r="G162" s="38"/>
      <c r="H162" s="38"/>
      <c r="I162" s="190"/>
      <c r="J162" s="38"/>
      <c r="K162" s="38"/>
      <c r="L162" s="41"/>
      <c r="M162" s="191"/>
      <c r="N162" s="192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134</v>
      </c>
      <c r="AU162" s="19" t="s">
        <v>83</v>
      </c>
    </row>
    <row r="163" spans="1:65" s="14" customFormat="1" ht="10" x14ac:dyDescent="0.2">
      <c r="B163" s="211"/>
      <c r="C163" s="212"/>
      <c r="D163" s="188" t="s">
        <v>151</v>
      </c>
      <c r="E163" s="213" t="s">
        <v>19</v>
      </c>
      <c r="F163" s="214" t="s">
        <v>551</v>
      </c>
      <c r="G163" s="212"/>
      <c r="H163" s="213" t="s">
        <v>19</v>
      </c>
      <c r="I163" s="215"/>
      <c r="J163" s="212"/>
      <c r="K163" s="212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151</v>
      </c>
      <c r="AU163" s="220" t="s">
        <v>83</v>
      </c>
      <c r="AV163" s="14" t="s">
        <v>81</v>
      </c>
      <c r="AW163" s="14" t="s">
        <v>33</v>
      </c>
      <c r="AX163" s="14" t="s">
        <v>73</v>
      </c>
      <c r="AY163" s="220" t="s">
        <v>125</v>
      </c>
    </row>
    <row r="164" spans="1:65" s="14" customFormat="1" ht="10" x14ac:dyDescent="0.2">
      <c r="B164" s="211"/>
      <c r="C164" s="212"/>
      <c r="D164" s="188" t="s">
        <v>151</v>
      </c>
      <c r="E164" s="213" t="s">
        <v>19</v>
      </c>
      <c r="F164" s="214" t="s">
        <v>552</v>
      </c>
      <c r="G164" s="212"/>
      <c r="H164" s="213" t="s">
        <v>19</v>
      </c>
      <c r="I164" s="215"/>
      <c r="J164" s="212"/>
      <c r="K164" s="212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151</v>
      </c>
      <c r="AU164" s="220" t="s">
        <v>83</v>
      </c>
      <c r="AV164" s="14" t="s">
        <v>81</v>
      </c>
      <c r="AW164" s="14" t="s">
        <v>33</v>
      </c>
      <c r="AX164" s="14" t="s">
        <v>73</v>
      </c>
      <c r="AY164" s="220" t="s">
        <v>125</v>
      </c>
    </row>
    <row r="165" spans="1:65" s="13" customFormat="1" ht="10" x14ac:dyDescent="0.2">
      <c r="B165" s="196"/>
      <c r="C165" s="197"/>
      <c r="D165" s="188" t="s">
        <v>151</v>
      </c>
      <c r="E165" s="198" t="s">
        <v>19</v>
      </c>
      <c r="F165" s="199" t="s">
        <v>8</v>
      </c>
      <c r="G165" s="197"/>
      <c r="H165" s="200">
        <v>12</v>
      </c>
      <c r="I165" s="201"/>
      <c r="J165" s="197"/>
      <c r="K165" s="197"/>
      <c r="L165" s="202"/>
      <c r="M165" s="203"/>
      <c r="N165" s="204"/>
      <c r="O165" s="204"/>
      <c r="P165" s="204"/>
      <c r="Q165" s="204"/>
      <c r="R165" s="204"/>
      <c r="S165" s="204"/>
      <c r="T165" s="205"/>
      <c r="AT165" s="206" t="s">
        <v>151</v>
      </c>
      <c r="AU165" s="206" t="s">
        <v>83</v>
      </c>
      <c r="AV165" s="13" t="s">
        <v>83</v>
      </c>
      <c r="AW165" s="13" t="s">
        <v>33</v>
      </c>
      <c r="AX165" s="13" t="s">
        <v>73</v>
      </c>
      <c r="AY165" s="206" t="s">
        <v>125</v>
      </c>
    </row>
    <row r="166" spans="1:65" s="14" customFormat="1" ht="10" x14ac:dyDescent="0.2">
      <c r="B166" s="211"/>
      <c r="C166" s="212"/>
      <c r="D166" s="188" t="s">
        <v>151</v>
      </c>
      <c r="E166" s="213" t="s">
        <v>19</v>
      </c>
      <c r="F166" s="214" t="s">
        <v>554</v>
      </c>
      <c r="G166" s="212"/>
      <c r="H166" s="213" t="s">
        <v>19</v>
      </c>
      <c r="I166" s="215"/>
      <c r="J166" s="212"/>
      <c r="K166" s="212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151</v>
      </c>
      <c r="AU166" s="220" t="s">
        <v>83</v>
      </c>
      <c r="AV166" s="14" t="s">
        <v>81</v>
      </c>
      <c r="AW166" s="14" t="s">
        <v>33</v>
      </c>
      <c r="AX166" s="14" t="s">
        <v>73</v>
      </c>
      <c r="AY166" s="220" t="s">
        <v>125</v>
      </c>
    </row>
    <row r="167" spans="1:65" s="13" customFormat="1" ht="10" x14ac:dyDescent="0.2">
      <c r="B167" s="196"/>
      <c r="C167" s="197"/>
      <c r="D167" s="188" t="s">
        <v>151</v>
      </c>
      <c r="E167" s="198" t="s">
        <v>19</v>
      </c>
      <c r="F167" s="199" t="s">
        <v>155</v>
      </c>
      <c r="G167" s="197"/>
      <c r="H167" s="200">
        <v>4</v>
      </c>
      <c r="I167" s="201"/>
      <c r="J167" s="197"/>
      <c r="K167" s="197"/>
      <c r="L167" s="202"/>
      <c r="M167" s="203"/>
      <c r="N167" s="204"/>
      <c r="O167" s="204"/>
      <c r="P167" s="204"/>
      <c r="Q167" s="204"/>
      <c r="R167" s="204"/>
      <c r="S167" s="204"/>
      <c r="T167" s="205"/>
      <c r="AT167" s="206" t="s">
        <v>151</v>
      </c>
      <c r="AU167" s="206" t="s">
        <v>83</v>
      </c>
      <c r="AV167" s="13" t="s">
        <v>83</v>
      </c>
      <c r="AW167" s="13" t="s">
        <v>33</v>
      </c>
      <c r="AX167" s="13" t="s">
        <v>73</v>
      </c>
      <c r="AY167" s="206" t="s">
        <v>125</v>
      </c>
    </row>
    <row r="168" spans="1:65" s="14" customFormat="1" ht="10" x14ac:dyDescent="0.2">
      <c r="B168" s="211"/>
      <c r="C168" s="212"/>
      <c r="D168" s="188" t="s">
        <v>151</v>
      </c>
      <c r="E168" s="213" t="s">
        <v>19</v>
      </c>
      <c r="F168" s="214" t="s">
        <v>556</v>
      </c>
      <c r="G168" s="212"/>
      <c r="H168" s="213" t="s">
        <v>19</v>
      </c>
      <c r="I168" s="215"/>
      <c r="J168" s="212"/>
      <c r="K168" s="212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151</v>
      </c>
      <c r="AU168" s="220" t="s">
        <v>83</v>
      </c>
      <c r="AV168" s="14" t="s">
        <v>81</v>
      </c>
      <c r="AW168" s="14" t="s">
        <v>33</v>
      </c>
      <c r="AX168" s="14" t="s">
        <v>73</v>
      </c>
      <c r="AY168" s="220" t="s">
        <v>125</v>
      </c>
    </row>
    <row r="169" spans="1:65" s="13" customFormat="1" ht="10" x14ac:dyDescent="0.2">
      <c r="B169" s="196"/>
      <c r="C169" s="197"/>
      <c r="D169" s="188" t="s">
        <v>151</v>
      </c>
      <c r="E169" s="198" t="s">
        <v>19</v>
      </c>
      <c r="F169" s="199" t="s">
        <v>239</v>
      </c>
      <c r="G169" s="197"/>
      <c r="H169" s="200">
        <v>23</v>
      </c>
      <c r="I169" s="201"/>
      <c r="J169" s="197"/>
      <c r="K169" s="197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151</v>
      </c>
      <c r="AU169" s="206" t="s">
        <v>83</v>
      </c>
      <c r="AV169" s="13" t="s">
        <v>83</v>
      </c>
      <c r="AW169" s="13" t="s">
        <v>33</v>
      </c>
      <c r="AX169" s="13" t="s">
        <v>73</v>
      </c>
      <c r="AY169" s="206" t="s">
        <v>125</v>
      </c>
    </row>
    <row r="170" spans="1:65" s="15" customFormat="1" ht="10" x14ac:dyDescent="0.2">
      <c r="B170" s="221"/>
      <c r="C170" s="222"/>
      <c r="D170" s="188" t="s">
        <v>151</v>
      </c>
      <c r="E170" s="223" t="s">
        <v>19</v>
      </c>
      <c r="F170" s="224" t="s">
        <v>193</v>
      </c>
      <c r="G170" s="222"/>
      <c r="H170" s="225">
        <v>39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151</v>
      </c>
      <c r="AU170" s="231" t="s">
        <v>83</v>
      </c>
      <c r="AV170" s="15" t="s">
        <v>155</v>
      </c>
      <c r="AW170" s="15" t="s">
        <v>33</v>
      </c>
      <c r="AX170" s="15" t="s">
        <v>81</v>
      </c>
      <c r="AY170" s="231" t="s">
        <v>125</v>
      </c>
    </row>
    <row r="171" spans="1:65" s="13" customFormat="1" ht="10" x14ac:dyDescent="0.2">
      <c r="B171" s="196"/>
      <c r="C171" s="197"/>
      <c r="D171" s="188" t="s">
        <v>151</v>
      </c>
      <c r="E171" s="197"/>
      <c r="F171" s="199" t="s">
        <v>583</v>
      </c>
      <c r="G171" s="197"/>
      <c r="H171" s="200">
        <v>15.6</v>
      </c>
      <c r="I171" s="201"/>
      <c r="J171" s="197"/>
      <c r="K171" s="197"/>
      <c r="L171" s="202"/>
      <c r="M171" s="203"/>
      <c r="N171" s="204"/>
      <c r="O171" s="204"/>
      <c r="P171" s="204"/>
      <c r="Q171" s="204"/>
      <c r="R171" s="204"/>
      <c r="S171" s="204"/>
      <c r="T171" s="205"/>
      <c r="AT171" s="206" t="s">
        <v>151</v>
      </c>
      <c r="AU171" s="206" t="s">
        <v>83</v>
      </c>
      <c r="AV171" s="13" t="s">
        <v>83</v>
      </c>
      <c r="AW171" s="13" t="s">
        <v>4</v>
      </c>
      <c r="AX171" s="13" t="s">
        <v>81</v>
      </c>
      <c r="AY171" s="206" t="s">
        <v>125</v>
      </c>
    </row>
    <row r="172" spans="1:65" s="12" customFormat="1" ht="22.75" customHeight="1" x14ac:dyDescent="0.25">
      <c r="B172" s="159"/>
      <c r="C172" s="160"/>
      <c r="D172" s="161" t="s">
        <v>72</v>
      </c>
      <c r="E172" s="173" t="s">
        <v>260</v>
      </c>
      <c r="F172" s="173" t="s">
        <v>288</v>
      </c>
      <c r="G172" s="160"/>
      <c r="H172" s="160"/>
      <c r="I172" s="163"/>
      <c r="J172" s="174">
        <f>BK172</f>
        <v>0</v>
      </c>
      <c r="K172" s="160"/>
      <c r="L172" s="165"/>
      <c r="M172" s="166"/>
      <c r="N172" s="167"/>
      <c r="O172" s="167"/>
      <c r="P172" s="168">
        <f>SUM(P173:P194)</f>
        <v>0</v>
      </c>
      <c r="Q172" s="167"/>
      <c r="R172" s="168">
        <f>SUM(R173:R194)</f>
        <v>0</v>
      </c>
      <c r="S172" s="167"/>
      <c r="T172" s="169">
        <f>SUM(T173:T194)</f>
        <v>242.43839999999997</v>
      </c>
      <c r="AR172" s="170" t="s">
        <v>81</v>
      </c>
      <c r="AT172" s="171" t="s">
        <v>72</v>
      </c>
      <c r="AU172" s="171" t="s">
        <v>81</v>
      </c>
      <c r="AY172" s="170" t="s">
        <v>125</v>
      </c>
      <c r="BK172" s="172">
        <f>SUM(BK173:BK194)</f>
        <v>0</v>
      </c>
    </row>
    <row r="173" spans="1:65" s="2" customFormat="1" ht="24.15" customHeight="1" x14ac:dyDescent="0.2">
      <c r="A173" s="36"/>
      <c r="B173" s="37"/>
      <c r="C173" s="175" t="s">
        <v>264</v>
      </c>
      <c r="D173" s="175" t="s">
        <v>128</v>
      </c>
      <c r="E173" s="176" t="s">
        <v>584</v>
      </c>
      <c r="F173" s="177" t="s">
        <v>585</v>
      </c>
      <c r="G173" s="178" t="s">
        <v>196</v>
      </c>
      <c r="H173" s="179">
        <v>808.12800000000004</v>
      </c>
      <c r="I173" s="180"/>
      <c r="J173" s="181">
        <f>ROUND(I173*H173,2)</f>
        <v>0</v>
      </c>
      <c r="K173" s="177" t="s">
        <v>131</v>
      </c>
      <c r="L173" s="41"/>
      <c r="M173" s="182" t="s">
        <v>19</v>
      </c>
      <c r="N173" s="183" t="s">
        <v>44</v>
      </c>
      <c r="O173" s="66"/>
      <c r="P173" s="184">
        <f>O173*H173</f>
        <v>0</v>
      </c>
      <c r="Q173" s="184">
        <v>0</v>
      </c>
      <c r="R173" s="184">
        <f>Q173*H173</f>
        <v>0</v>
      </c>
      <c r="S173" s="184">
        <v>0</v>
      </c>
      <c r="T173" s="185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6" t="s">
        <v>155</v>
      </c>
      <c r="AT173" s="186" t="s">
        <v>128</v>
      </c>
      <c r="AU173" s="186" t="s">
        <v>83</v>
      </c>
      <c r="AY173" s="19" t="s">
        <v>125</v>
      </c>
      <c r="BE173" s="187">
        <f>IF(N173="základní",J173,0)</f>
        <v>0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19" t="s">
        <v>81</v>
      </c>
      <c r="BK173" s="187">
        <f>ROUND(I173*H173,2)</f>
        <v>0</v>
      </c>
      <c r="BL173" s="19" t="s">
        <v>155</v>
      </c>
      <c r="BM173" s="186" t="s">
        <v>586</v>
      </c>
    </row>
    <row r="174" spans="1:65" s="2" customFormat="1" ht="18" x14ac:dyDescent="0.2">
      <c r="A174" s="36"/>
      <c r="B174" s="37"/>
      <c r="C174" s="38"/>
      <c r="D174" s="188" t="s">
        <v>134</v>
      </c>
      <c r="E174" s="38"/>
      <c r="F174" s="189" t="s">
        <v>587</v>
      </c>
      <c r="G174" s="38"/>
      <c r="H174" s="38"/>
      <c r="I174" s="190"/>
      <c r="J174" s="38"/>
      <c r="K174" s="38"/>
      <c r="L174" s="41"/>
      <c r="M174" s="191"/>
      <c r="N174" s="192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134</v>
      </c>
      <c r="AU174" s="19" t="s">
        <v>83</v>
      </c>
    </row>
    <row r="175" spans="1:65" s="2" customFormat="1" ht="10" x14ac:dyDescent="0.2">
      <c r="A175" s="36"/>
      <c r="B175" s="37"/>
      <c r="C175" s="38"/>
      <c r="D175" s="193" t="s">
        <v>135</v>
      </c>
      <c r="E175" s="38"/>
      <c r="F175" s="194" t="s">
        <v>588</v>
      </c>
      <c r="G175" s="38"/>
      <c r="H175" s="38"/>
      <c r="I175" s="190"/>
      <c r="J175" s="38"/>
      <c r="K175" s="38"/>
      <c r="L175" s="41"/>
      <c r="M175" s="191"/>
      <c r="N175" s="192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135</v>
      </c>
      <c r="AU175" s="19" t="s">
        <v>83</v>
      </c>
    </row>
    <row r="176" spans="1:65" s="13" customFormat="1" ht="10" x14ac:dyDescent="0.2">
      <c r="B176" s="196"/>
      <c r="C176" s="197"/>
      <c r="D176" s="188" t="s">
        <v>151</v>
      </c>
      <c r="E176" s="198" t="s">
        <v>19</v>
      </c>
      <c r="F176" s="199" t="s">
        <v>589</v>
      </c>
      <c r="G176" s="197"/>
      <c r="H176" s="200">
        <v>808.12800000000004</v>
      </c>
      <c r="I176" s="201"/>
      <c r="J176" s="197"/>
      <c r="K176" s="197"/>
      <c r="L176" s="202"/>
      <c r="M176" s="203"/>
      <c r="N176" s="204"/>
      <c r="O176" s="204"/>
      <c r="P176" s="204"/>
      <c r="Q176" s="204"/>
      <c r="R176" s="204"/>
      <c r="S176" s="204"/>
      <c r="T176" s="205"/>
      <c r="AT176" s="206" t="s">
        <v>151</v>
      </c>
      <c r="AU176" s="206" t="s">
        <v>83</v>
      </c>
      <c r="AV176" s="13" t="s">
        <v>83</v>
      </c>
      <c r="AW176" s="13" t="s">
        <v>33</v>
      </c>
      <c r="AX176" s="13" t="s">
        <v>81</v>
      </c>
      <c r="AY176" s="206" t="s">
        <v>125</v>
      </c>
    </row>
    <row r="177" spans="1:65" s="2" customFormat="1" ht="37.75" customHeight="1" x14ac:dyDescent="0.2">
      <c r="A177" s="36"/>
      <c r="B177" s="37"/>
      <c r="C177" s="175" t="s">
        <v>268</v>
      </c>
      <c r="D177" s="175" t="s">
        <v>128</v>
      </c>
      <c r="E177" s="176" t="s">
        <v>590</v>
      </c>
      <c r="F177" s="177" t="s">
        <v>591</v>
      </c>
      <c r="G177" s="178" t="s">
        <v>196</v>
      </c>
      <c r="H177" s="179">
        <v>48487.68</v>
      </c>
      <c r="I177" s="180"/>
      <c r="J177" s="181">
        <f>ROUND(I177*H177,2)</f>
        <v>0</v>
      </c>
      <c r="K177" s="177" t="s">
        <v>131</v>
      </c>
      <c r="L177" s="41"/>
      <c r="M177" s="182" t="s">
        <v>19</v>
      </c>
      <c r="N177" s="183" t="s">
        <v>44</v>
      </c>
      <c r="O177" s="66"/>
      <c r="P177" s="184">
        <f>O177*H177</f>
        <v>0</v>
      </c>
      <c r="Q177" s="184">
        <v>0</v>
      </c>
      <c r="R177" s="184">
        <f>Q177*H177</f>
        <v>0</v>
      </c>
      <c r="S177" s="184">
        <v>0</v>
      </c>
      <c r="T177" s="185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6" t="s">
        <v>155</v>
      </c>
      <c r="AT177" s="186" t="s">
        <v>128</v>
      </c>
      <c r="AU177" s="186" t="s">
        <v>83</v>
      </c>
      <c r="AY177" s="19" t="s">
        <v>125</v>
      </c>
      <c r="BE177" s="187">
        <f>IF(N177="základní",J177,0)</f>
        <v>0</v>
      </c>
      <c r="BF177" s="187">
        <f>IF(N177="snížená",J177,0)</f>
        <v>0</v>
      </c>
      <c r="BG177" s="187">
        <f>IF(N177="zákl. přenesená",J177,0)</f>
        <v>0</v>
      </c>
      <c r="BH177" s="187">
        <f>IF(N177="sníž. přenesená",J177,0)</f>
        <v>0</v>
      </c>
      <c r="BI177" s="187">
        <f>IF(N177="nulová",J177,0)</f>
        <v>0</v>
      </c>
      <c r="BJ177" s="19" t="s">
        <v>81</v>
      </c>
      <c r="BK177" s="187">
        <f>ROUND(I177*H177,2)</f>
        <v>0</v>
      </c>
      <c r="BL177" s="19" t="s">
        <v>155</v>
      </c>
      <c r="BM177" s="186" t="s">
        <v>592</v>
      </c>
    </row>
    <row r="178" spans="1:65" s="2" customFormat="1" ht="27" x14ac:dyDescent="0.2">
      <c r="A178" s="36"/>
      <c r="B178" s="37"/>
      <c r="C178" s="38"/>
      <c r="D178" s="188" t="s">
        <v>134</v>
      </c>
      <c r="E178" s="38"/>
      <c r="F178" s="189" t="s">
        <v>593</v>
      </c>
      <c r="G178" s="38"/>
      <c r="H178" s="38"/>
      <c r="I178" s="190"/>
      <c r="J178" s="38"/>
      <c r="K178" s="38"/>
      <c r="L178" s="41"/>
      <c r="M178" s="191"/>
      <c r="N178" s="192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134</v>
      </c>
      <c r="AU178" s="19" t="s">
        <v>83</v>
      </c>
    </row>
    <row r="179" spans="1:65" s="2" customFormat="1" ht="10" x14ac:dyDescent="0.2">
      <c r="A179" s="36"/>
      <c r="B179" s="37"/>
      <c r="C179" s="38"/>
      <c r="D179" s="193" t="s">
        <v>135</v>
      </c>
      <c r="E179" s="38"/>
      <c r="F179" s="194" t="s">
        <v>594</v>
      </c>
      <c r="G179" s="38"/>
      <c r="H179" s="38"/>
      <c r="I179" s="190"/>
      <c r="J179" s="38"/>
      <c r="K179" s="38"/>
      <c r="L179" s="41"/>
      <c r="M179" s="191"/>
      <c r="N179" s="192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135</v>
      </c>
      <c r="AU179" s="19" t="s">
        <v>83</v>
      </c>
    </row>
    <row r="180" spans="1:65" s="13" customFormat="1" ht="10" x14ac:dyDescent="0.2">
      <c r="B180" s="196"/>
      <c r="C180" s="197"/>
      <c r="D180" s="188" t="s">
        <v>151</v>
      </c>
      <c r="E180" s="198" t="s">
        <v>19</v>
      </c>
      <c r="F180" s="199" t="s">
        <v>589</v>
      </c>
      <c r="G180" s="197"/>
      <c r="H180" s="200">
        <v>808.12800000000004</v>
      </c>
      <c r="I180" s="201"/>
      <c r="J180" s="197"/>
      <c r="K180" s="197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151</v>
      </c>
      <c r="AU180" s="206" t="s">
        <v>83</v>
      </c>
      <c r="AV180" s="13" t="s">
        <v>83</v>
      </c>
      <c r="AW180" s="13" t="s">
        <v>33</v>
      </c>
      <c r="AX180" s="13" t="s">
        <v>81</v>
      </c>
      <c r="AY180" s="206" t="s">
        <v>125</v>
      </c>
    </row>
    <row r="181" spans="1:65" s="13" customFormat="1" ht="10" x14ac:dyDescent="0.2">
      <c r="B181" s="196"/>
      <c r="C181" s="197"/>
      <c r="D181" s="188" t="s">
        <v>151</v>
      </c>
      <c r="E181" s="197"/>
      <c r="F181" s="199" t="s">
        <v>595</v>
      </c>
      <c r="G181" s="197"/>
      <c r="H181" s="200">
        <v>48487.68</v>
      </c>
      <c r="I181" s="201"/>
      <c r="J181" s="197"/>
      <c r="K181" s="197"/>
      <c r="L181" s="202"/>
      <c r="M181" s="203"/>
      <c r="N181" s="204"/>
      <c r="O181" s="204"/>
      <c r="P181" s="204"/>
      <c r="Q181" s="204"/>
      <c r="R181" s="204"/>
      <c r="S181" s="204"/>
      <c r="T181" s="205"/>
      <c r="AT181" s="206" t="s">
        <v>151</v>
      </c>
      <c r="AU181" s="206" t="s">
        <v>83</v>
      </c>
      <c r="AV181" s="13" t="s">
        <v>83</v>
      </c>
      <c r="AW181" s="13" t="s">
        <v>4</v>
      </c>
      <c r="AX181" s="13" t="s">
        <v>81</v>
      </c>
      <c r="AY181" s="206" t="s">
        <v>125</v>
      </c>
    </row>
    <row r="182" spans="1:65" s="2" customFormat="1" ht="33" customHeight="1" x14ac:dyDescent="0.2">
      <c r="A182" s="36"/>
      <c r="B182" s="37"/>
      <c r="C182" s="175" t="s">
        <v>8</v>
      </c>
      <c r="D182" s="175" t="s">
        <v>128</v>
      </c>
      <c r="E182" s="176" t="s">
        <v>596</v>
      </c>
      <c r="F182" s="177" t="s">
        <v>597</v>
      </c>
      <c r="G182" s="178" t="s">
        <v>196</v>
      </c>
      <c r="H182" s="179">
        <v>808.12800000000004</v>
      </c>
      <c r="I182" s="180"/>
      <c r="J182" s="181">
        <f>ROUND(I182*H182,2)</f>
        <v>0</v>
      </c>
      <c r="K182" s="177" t="s">
        <v>131</v>
      </c>
      <c r="L182" s="41"/>
      <c r="M182" s="182" t="s">
        <v>19</v>
      </c>
      <c r="N182" s="183" t="s">
        <v>44</v>
      </c>
      <c r="O182" s="66"/>
      <c r="P182" s="184">
        <f>O182*H182</f>
        <v>0</v>
      </c>
      <c r="Q182" s="184">
        <v>0</v>
      </c>
      <c r="R182" s="184">
        <f>Q182*H182</f>
        <v>0</v>
      </c>
      <c r="S182" s="184">
        <v>0</v>
      </c>
      <c r="T182" s="18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6" t="s">
        <v>155</v>
      </c>
      <c r="AT182" s="186" t="s">
        <v>128</v>
      </c>
      <c r="AU182" s="186" t="s">
        <v>83</v>
      </c>
      <c r="AY182" s="19" t="s">
        <v>125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9" t="s">
        <v>81</v>
      </c>
      <c r="BK182" s="187">
        <f>ROUND(I182*H182,2)</f>
        <v>0</v>
      </c>
      <c r="BL182" s="19" t="s">
        <v>155</v>
      </c>
      <c r="BM182" s="186" t="s">
        <v>598</v>
      </c>
    </row>
    <row r="183" spans="1:65" s="2" customFormat="1" ht="18" x14ac:dyDescent="0.2">
      <c r="A183" s="36"/>
      <c r="B183" s="37"/>
      <c r="C183" s="38"/>
      <c r="D183" s="188" t="s">
        <v>134</v>
      </c>
      <c r="E183" s="38"/>
      <c r="F183" s="189" t="s">
        <v>599</v>
      </c>
      <c r="G183" s="38"/>
      <c r="H183" s="38"/>
      <c r="I183" s="190"/>
      <c r="J183" s="38"/>
      <c r="K183" s="38"/>
      <c r="L183" s="41"/>
      <c r="M183" s="191"/>
      <c r="N183" s="192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134</v>
      </c>
      <c r="AU183" s="19" t="s">
        <v>83</v>
      </c>
    </row>
    <row r="184" spans="1:65" s="2" customFormat="1" ht="10" x14ac:dyDescent="0.2">
      <c r="A184" s="36"/>
      <c r="B184" s="37"/>
      <c r="C184" s="38"/>
      <c r="D184" s="193" t="s">
        <v>135</v>
      </c>
      <c r="E184" s="38"/>
      <c r="F184" s="194" t="s">
        <v>600</v>
      </c>
      <c r="G184" s="38"/>
      <c r="H184" s="38"/>
      <c r="I184" s="190"/>
      <c r="J184" s="38"/>
      <c r="K184" s="38"/>
      <c r="L184" s="41"/>
      <c r="M184" s="191"/>
      <c r="N184" s="192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135</v>
      </c>
      <c r="AU184" s="19" t="s">
        <v>83</v>
      </c>
    </row>
    <row r="185" spans="1:65" s="13" customFormat="1" ht="10" x14ac:dyDescent="0.2">
      <c r="B185" s="196"/>
      <c r="C185" s="197"/>
      <c r="D185" s="188" t="s">
        <v>151</v>
      </c>
      <c r="E185" s="198" t="s">
        <v>19</v>
      </c>
      <c r="F185" s="199" t="s">
        <v>589</v>
      </c>
      <c r="G185" s="197"/>
      <c r="H185" s="200">
        <v>808.12800000000004</v>
      </c>
      <c r="I185" s="201"/>
      <c r="J185" s="197"/>
      <c r="K185" s="197"/>
      <c r="L185" s="202"/>
      <c r="M185" s="203"/>
      <c r="N185" s="204"/>
      <c r="O185" s="204"/>
      <c r="P185" s="204"/>
      <c r="Q185" s="204"/>
      <c r="R185" s="204"/>
      <c r="S185" s="204"/>
      <c r="T185" s="205"/>
      <c r="AT185" s="206" t="s">
        <v>151</v>
      </c>
      <c r="AU185" s="206" t="s">
        <v>83</v>
      </c>
      <c r="AV185" s="13" t="s">
        <v>83</v>
      </c>
      <c r="AW185" s="13" t="s">
        <v>33</v>
      </c>
      <c r="AX185" s="13" t="s">
        <v>81</v>
      </c>
      <c r="AY185" s="206" t="s">
        <v>125</v>
      </c>
    </row>
    <row r="186" spans="1:65" s="2" customFormat="1" ht="24.15" customHeight="1" x14ac:dyDescent="0.2">
      <c r="A186" s="36"/>
      <c r="B186" s="37"/>
      <c r="C186" s="175" t="s">
        <v>283</v>
      </c>
      <c r="D186" s="175" t="s">
        <v>128</v>
      </c>
      <c r="E186" s="176" t="s">
        <v>601</v>
      </c>
      <c r="F186" s="177" t="s">
        <v>602</v>
      </c>
      <c r="G186" s="178" t="s">
        <v>196</v>
      </c>
      <c r="H186" s="179">
        <v>134.68799999999999</v>
      </c>
      <c r="I186" s="180"/>
      <c r="J186" s="181">
        <f>ROUND(I186*H186,2)</f>
        <v>0</v>
      </c>
      <c r="K186" s="177" t="s">
        <v>131</v>
      </c>
      <c r="L186" s="41"/>
      <c r="M186" s="182" t="s">
        <v>19</v>
      </c>
      <c r="N186" s="183" t="s">
        <v>44</v>
      </c>
      <c r="O186" s="66"/>
      <c r="P186" s="184">
        <f>O186*H186</f>
        <v>0</v>
      </c>
      <c r="Q186" s="184">
        <v>0</v>
      </c>
      <c r="R186" s="184">
        <f>Q186*H186</f>
        <v>0</v>
      </c>
      <c r="S186" s="184">
        <v>1.8</v>
      </c>
      <c r="T186" s="185">
        <f>S186*H186</f>
        <v>242.43839999999997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6" t="s">
        <v>155</v>
      </c>
      <c r="AT186" s="186" t="s">
        <v>128</v>
      </c>
      <c r="AU186" s="186" t="s">
        <v>83</v>
      </c>
      <c r="AY186" s="19" t="s">
        <v>125</v>
      </c>
      <c r="BE186" s="187">
        <f>IF(N186="základní",J186,0)</f>
        <v>0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19" t="s">
        <v>81</v>
      </c>
      <c r="BK186" s="187">
        <f>ROUND(I186*H186,2)</f>
        <v>0</v>
      </c>
      <c r="BL186" s="19" t="s">
        <v>155</v>
      </c>
      <c r="BM186" s="186" t="s">
        <v>603</v>
      </c>
    </row>
    <row r="187" spans="1:65" s="2" customFormat="1" ht="27" x14ac:dyDescent="0.2">
      <c r="A187" s="36"/>
      <c r="B187" s="37"/>
      <c r="C187" s="38"/>
      <c r="D187" s="188" t="s">
        <v>134</v>
      </c>
      <c r="E187" s="38"/>
      <c r="F187" s="189" t="s">
        <v>604</v>
      </c>
      <c r="G187" s="38"/>
      <c r="H187" s="38"/>
      <c r="I187" s="190"/>
      <c r="J187" s="38"/>
      <c r="K187" s="38"/>
      <c r="L187" s="41"/>
      <c r="M187" s="191"/>
      <c r="N187" s="192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134</v>
      </c>
      <c r="AU187" s="19" t="s">
        <v>83</v>
      </c>
    </row>
    <row r="188" spans="1:65" s="2" customFormat="1" ht="10" x14ac:dyDescent="0.2">
      <c r="A188" s="36"/>
      <c r="B188" s="37"/>
      <c r="C188" s="38"/>
      <c r="D188" s="193" t="s">
        <v>135</v>
      </c>
      <c r="E188" s="38"/>
      <c r="F188" s="194" t="s">
        <v>605</v>
      </c>
      <c r="G188" s="38"/>
      <c r="H188" s="38"/>
      <c r="I188" s="190"/>
      <c r="J188" s="38"/>
      <c r="K188" s="38"/>
      <c r="L188" s="41"/>
      <c r="M188" s="191"/>
      <c r="N188" s="192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135</v>
      </c>
      <c r="AU188" s="19" t="s">
        <v>83</v>
      </c>
    </row>
    <row r="189" spans="1:65" s="14" customFormat="1" ht="10" x14ac:dyDescent="0.2">
      <c r="B189" s="211"/>
      <c r="C189" s="212"/>
      <c r="D189" s="188" t="s">
        <v>151</v>
      </c>
      <c r="E189" s="213" t="s">
        <v>19</v>
      </c>
      <c r="F189" s="214" t="s">
        <v>606</v>
      </c>
      <c r="G189" s="212"/>
      <c r="H189" s="213" t="s">
        <v>19</v>
      </c>
      <c r="I189" s="215"/>
      <c r="J189" s="212"/>
      <c r="K189" s="212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151</v>
      </c>
      <c r="AU189" s="220" t="s">
        <v>83</v>
      </c>
      <c r="AV189" s="14" t="s">
        <v>81</v>
      </c>
      <c r="AW189" s="14" t="s">
        <v>33</v>
      </c>
      <c r="AX189" s="14" t="s">
        <v>73</v>
      </c>
      <c r="AY189" s="220" t="s">
        <v>125</v>
      </c>
    </row>
    <row r="190" spans="1:65" s="13" customFormat="1" ht="10" x14ac:dyDescent="0.2">
      <c r="B190" s="196"/>
      <c r="C190" s="197"/>
      <c r="D190" s="188" t="s">
        <v>151</v>
      </c>
      <c r="E190" s="198" t="s">
        <v>19</v>
      </c>
      <c r="F190" s="199" t="s">
        <v>607</v>
      </c>
      <c r="G190" s="197"/>
      <c r="H190" s="200">
        <v>134.68799999999999</v>
      </c>
      <c r="I190" s="201"/>
      <c r="J190" s="197"/>
      <c r="K190" s="197"/>
      <c r="L190" s="202"/>
      <c r="M190" s="203"/>
      <c r="N190" s="204"/>
      <c r="O190" s="204"/>
      <c r="P190" s="204"/>
      <c r="Q190" s="204"/>
      <c r="R190" s="204"/>
      <c r="S190" s="204"/>
      <c r="T190" s="205"/>
      <c r="AT190" s="206" t="s">
        <v>151</v>
      </c>
      <c r="AU190" s="206" t="s">
        <v>83</v>
      </c>
      <c r="AV190" s="13" t="s">
        <v>83</v>
      </c>
      <c r="AW190" s="13" t="s">
        <v>33</v>
      </c>
      <c r="AX190" s="13" t="s">
        <v>81</v>
      </c>
      <c r="AY190" s="206" t="s">
        <v>125</v>
      </c>
    </row>
    <row r="191" spans="1:65" s="2" customFormat="1" ht="24.15" customHeight="1" x14ac:dyDescent="0.2">
      <c r="A191" s="36"/>
      <c r="B191" s="37"/>
      <c r="C191" s="175" t="s">
        <v>289</v>
      </c>
      <c r="D191" s="175" t="s">
        <v>128</v>
      </c>
      <c r="E191" s="176" t="s">
        <v>608</v>
      </c>
      <c r="F191" s="177" t="s">
        <v>609</v>
      </c>
      <c r="G191" s="178" t="s">
        <v>397</v>
      </c>
      <c r="H191" s="179">
        <v>808.12800000000004</v>
      </c>
      <c r="I191" s="180"/>
      <c r="J191" s="181">
        <f>ROUND(I191*H191,2)</f>
        <v>0</v>
      </c>
      <c r="K191" s="177" t="s">
        <v>131</v>
      </c>
      <c r="L191" s="41"/>
      <c r="M191" s="182" t="s">
        <v>19</v>
      </c>
      <c r="N191" s="183" t="s">
        <v>44</v>
      </c>
      <c r="O191" s="66"/>
      <c r="P191" s="184">
        <f>O191*H191</f>
        <v>0</v>
      </c>
      <c r="Q191" s="184">
        <v>0</v>
      </c>
      <c r="R191" s="184">
        <f>Q191*H191</f>
        <v>0</v>
      </c>
      <c r="S191" s="184">
        <v>0</v>
      </c>
      <c r="T191" s="185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6" t="s">
        <v>155</v>
      </c>
      <c r="AT191" s="186" t="s">
        <v>128</v>
      </c>
      <c r="AU191" s="186" t="s">
        <v>83</v>
      </c>
      <c r="AY191" s="19" t="s">
        <v>125</v>
      </c>
      <c r="BE191" s="187">
        <f>IF(N191="základní",J191,0)</f>
        <v>0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19" t="s">
        <v>81</v>
      </c>
      <c r="BK191" s="187">
        <f>ROUND(I191*H191,2)</f>
        <v>0</v>
      </c>
      <c r="BL191" s="19" t="s">
        <v>155</v>
      </c>
      <c r="BM191" s="186" t="s">
        <v>610</v>
      </c>
    </row>
    <row r="192" spans="1:65" s="2" customFormat="1" ht="18" x14ac:dyDescent="0.2">
      <c r="A192" s="36"/>
      <c r="B192" s="37"/>
      <c r="C192" s="38"/>
      <c r="D192" s="188" t="s">
        <v>134</v>
      </c>
      <c r="E192" s="38"/>
      <c r="F192" s="189" t="s">
        <v>611</v>
      </c>
      <c r="G192" s="38"/>
      <c r="H192" s="38"/>
      <c r="I192" s="190"/>
      <c r="J192" s="38"/>
      <c r="K192" s="38"/>
      <c r="L192" s="41"/>
      <c r="M192" s="191"/>
      <c r="N192" s="192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134</v>
      </c>
      <c r="AU192" s="19" t="s">
        <v>83</v>
      </c>
    </row>
    <row r="193" spans="1:65" s="2" customFormat="1" ht="10" x14ac:dyDescent="0.2">
      <c r="A193" s="36"/>
      <c r="B193" s="37"/>
      <c r="C193" s="38"/>
      <c r="D193" s="193" t="s">
        <v>135</v>
      </c>
      <c r="E193" s="38"/>
      <c r="F193" s="194" t="s">
        <v>612</v>
      </c>
      <c r="G193" s="38"/>
      <c r="H193" s="38"/>
      <c r="I193" s="190"/>
      <c r="J193" s="38"/>
      <c r="K193" s="38"/>
      <c r="L193" s="41"/>
      <c r="M193" s="191"/>
      <c r="N193" s="192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135</v>
      </c>
      <c r="AU193" s="19" t="s">
        <v>83</v>
      </c>
    </row>
    <row r="194" spans="1:65" s="13" customFormat="1" ht="10" x14ac:dyDescent="0.2">
      <c r="B194" s="196"/>
      <c r="C194" s="197"/>
      <c r="D194" s="188" t="s">
        <v>151</v>
      </c>
      <c r="E194" s="198" t="s">
        <v>19</v>
      </c>
      <c r="F194" s="199" t="s">
        <v>589</v>
      </c>
      <c r="G194" s="197"/>
      <c r="H194" s="200">
        <v>808.12800000000004</v>
      </c>
      <c r="I194" s="201"/>
      <c r="J194" s="197"/>
      <c r="K194" s="197"/>
      <c r="L194" s="202"/>
      <c r="M194" s="203"/>
      <c r="N194" s="204"/>
      <c r="O194" s="204"/>
      <c r="P194" s="204"/>
      <c r="Q194" s="204"/>
      <c r="R194" s="204"/>
      <c r="S194" s="204"/>
      <c r="T194" s="205"/>
      <c r="AT194" s="206" t="s">
        <v>151</v>
      </c>
      <c r="AU194" s="206" t="s">
        <v>83</v>
      </c>
      <c r="AV194" s="13" t="s">
        <v>83</v>
      </c>
      <c r="AW194" s="13" t="s">
        <v>33</v>
      </c>
      <c r="AX194" s="13" t="s">
        <v>81</v>
      </c>
      <c r="AY194" s="206" t="s">
        <v>125</v>
      </c>
    </row>
    <row r="195" spans="1:65" s="12" customFormat="1" ht="22.75" customHeight="1" x14ac:dyDescent="0.25">
      <c r="B195" s="159"/>
      <c r="C195" s="160"/>
      <c r="D195" s="161" t="s">
        <v>72</v>
      </c>
      <c r="E195" s="173" t="s">
        <v>296</v>
      </c>
      <c r="F195" s="173" t="s">
        <v>297</v>
      </c>
      <c r="G195" s="160"/>
      <c r="H195" s="160"/>
      <c r="I195" s="163"/>
      <c r="J195" s="174">
        <f>BK195</f>
        <v>0</v>
      </c>
      <c r="K195" s="160"/>
      <c r="L195" s="165"/>
      <c r="M195" s="166"/>
      <c r="N195" s="167"/>
      <c r="O195" s="167"/>
      <c r="P195" s="168">
        <f>SUM(P196:P208)</f>
        <v>0</v>
      </c>
      <c r="Q195" s="167"/>
      <c r="R195" s="168">
        <f>SUM(R196:R208)</f>
        <v>0</v>
      </c>
      <c r="S195" s="167"/>
      <c r="T195" s="169">
        <f>SUM(T196:T208)</f>
        <v>0</v>
      </c>
      <c r="AR195" s="170" t="s">
        <v>81</v>
      </c>
      <c r="AT195" s="171" t="s">
        <v>72</v>
      </c>
      <c r="AU195" s="171" t="s">
        <v>81</v>
      </c>
      <c r="AY195" s="170" t="s">
        <v>125</v>
      </c>
      <c r="BK195" s="172">
        <f>SUM(BK196:BK208)</f>
        <v>0</v>
      </c>
    </row>
    <row r="196" spans="1:65" s="2" customFormat="1" ht="44.25" customHeight="1" x14ac:dyDescent="0.2">
      <c r="A196" s="36"/>
      <c r="B196" s="37"/>
      <c r="C196" s="175" t="s">
        <v>298</v>
      </c>
      <c r="D196" s="175" t="s">
        <v>128</v>
      </c>
      <c r="E196" s="176" t="s">
        <v>299</v>
      </c>
      <c r="F196" s="177" t="s">
        <v>300</v>
      </c>
      <c r="G196" s="178" t="s">
        <v>211</v>
      </c>
      <c r="H196" s="179">
        <v>242.43799999999999</v>
      </c>
      <c r="I196" s="180"/>
      <c r="J196" s="181">
        <f>ROUND(I196*H196,2)</f>
        <v>0</v>
      </c>
      <c r="K196" s="177" t="s">
        <v>131</v>
      </c>
      <c r="L196" s="41"/>
      <c r="M196" s="182" t="s">
        <v>19</v>
      </c>
      <c r="N196" s="183" t="s">
        <v>44</v>
      </c>
      <c r="O196" s="66"/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6" t="s">
        <v>155</v>
      </c>
      <c r="AT196" s="186" t="s">
        <v>128</v>
      </c>
      <c r="AU196" s="186" t="s">
        <v>83</v>
      </c>
      <c r="AY196" s="19" t="s">
        <v>125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9" t="s">
        <v>81</v>
      </c>
      <c r="BK196" s="187">
        <f>ROUND(I196*H196,2)</f>
        <v>0</v>
      </c>
      <c r="BL196" s="19" t="s">
        <v>155</v>
      </c>
      <c r="BM196" s="186" t="s">
        <v>613</v>
      </c>
    </row>
    <row r="197" spans="1:65" s="2" customFormat="1" ht="27" x14ac:dyDescent="0.2">
      <c r="A197" s="36"/>
      <c r="B197" s="37"/>
      <c r="C197" s="38"/>
      <c r="D197" s="188" t="s">
        <v>134</v>
      </c>
      <c r="E197" s="38"/>
      <c r="F197" s="189" t="s">
        <v>302</v>
      </c>
      <c r="G197" s="38"/>
      <c r="H197" s="38"/>
      <c r="I197" s="190"/>
      <c r="J197" s="38"/>
      <c r="K197" s="38"/>
      <c r="L197" s="41"/>
      <c r="M197" s="191"/>
      <c r="N197" s="192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134</v>
      </c>
      <c r="AU197" s="19" t="s">
        <v>83</v>
      </c>
    </row>
    <row r="198" spans="1:65" s="2" customFormat="1" ht="10" x14ac:dyDescent="0.2">
      <c r="A198" s="36"/>
      <c r="B198" s="37"/>
      <c r="C198" s="38"/>
      <c r="D198" s="193" t="s">
        <v>135</v>
      </c>
      <c r="E198" s="38"/>
      <c r="F198" s="194" t="s">
        <v>303</v>
      </c>
      <c r="G198" s="38"/>
      <c r="H198" s="38"/>
      <c r="I198" s="190"/>
      <c r="J198" s="38"/>
      <c r="K198" s="38"/>
      <c r="L198" s="41"/>
      <c r="M198" s="191"/>
      <c r="N198" s="192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135</v>
      </c>
      <c r="AU198" s="19" t="s">
        <v>83</v>
      </c>
    </row>
    <row r="199" spans="1:65" s="2" customFormat="1" ht="16.5" customHeight="1" x14ac:dyDescent="0.2">
      <c r="A199" s="36"/>
      <c r="B199" s="37"/>
      <c r="C199" s="175" t="s">
        <v>304</v>
      </c>
      <c r="D199" s="175" t="s">
        <v>128</v>
      </c>
      <c r="E199" s="176" t="s">
        <v>305</v>
      </c>
      <c r="F199" s="177" t="s">
        <v>306</v>
      </c>
      <c r="G199" s="178" t="s">
        <v>211</v>
      </c>
      <c r="H199" s="179">
        <v>242.43799999999999</v>
      </c>
      <c r="I199" s="180"/>
      <c r="J199" s="181">
        <f>ROUND(I199*H199,2)</f>
        <v>0</v>
      </c>
      <c r="K199" s="177" t="s">
        <v>131</v>
      </c>
      <c r="L199" s="41"/>
      <c r="M199" s="182" t="s">
        <v>19</v>
      </c>
      <c r="N199" s="183" t="s">
        <v>44</v>
      </c>
      <c r="O199" s="66"/>
      <c r="P199" s="184">
        <f>O199*H199</f>
        <v>0</v>
      </c>
      <c r="Q199" s="184">
        <v>0</v>
      </c>
      <c r="R199" s="184">
        <f>Q199*H199</f>
        <v>0</v>
      </c>
      <c r="S199" s="184">
        <v>0</v>
      </c>
      <c r="T199" s="185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6" t="s">
        <v>155</v>
      </c>
      <c r="AT199" s="186" t="s">
        <v>128</v>
      </c>
      <c r="AU199" s="186" t="s">
        <v>83</v>
      </c>
      <c r="AY199" s="19" t="s">
        <v>125</v>
      </c>
      <c r="BE199" s="187">
        <f>IF(N199="základní",J199,0)</f>
        <v>0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9" t="s">
        <v>81</v>
      </c>
      <c r="BK199" s="187">
        <f>ROUND(I199*H199,2)</f>
        <v>0</v>
      </c>
      <c r="BL199" s="19" t="s">
        <v>155</v>
      </c>
      <c r="BM199" s="186" t="s">
        <v>614</v>
      </c>
    </row>
    <row r="200" spans="1:65" s="2" customFormat="1" ht="18" x14ac:dyDescent="0.2">
      <c r="A200" s="36"/>
      <c r="B200" s="37"/>
      <c r="C200" s="38"/>
      <c r="D200" s="188" t="s">
        <v>134</v>
      </c>
      <c r="E200" s="38"/>
      <c r="F200" s="189" t="s">
        <v>308</v>
      </c>
      <c r="G200" s="38"/>
      <c r="H200" s="38"/>
      <c r="I200" s="190"/>
      <c r="J200" s="38"/>
      <c r="K200" s="38"/>
      <c r="L200" s="41"/>
      <c r="M200" s="191"/>
      <c r="N200" s="192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134</v>
      </c>
      <c r="AU200" s="19" t="s">
        <v>83</v>
      </c>
    </row>
    <row r="201" spans="1:65" s="2" customFormat="1" ht="10" x14ac:dyDescent="0.2">
      <c r="A201" s="36"/>
      <c r="B201" s="37"/>
      <c r="C201" s="38"/>
      <c r="D201" s="193" t="s">
        <v>135</v>
      </c>
      <c r="E201" s="38"/>
      <c r="F201" s="194" t="s">
        <v>309</v>
      </c>
      <c r="G201" s="38"/>
      <c r="H201" s="38"/>
      <c r="I201" s="190"/>
      <c r="J201" s="38"/>
      <c r="K201" s="38"/>
      <c r="L201" s="41"/>
      <c r="M201" s="191"/>
      <c r="N201" s="192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135</v>
      </c>
      <c r="AU201" s="19" t="s">
        <v>83</v>
      </c>
    </row>
    <row r="202" spans="1:65" s="2" customFormat="1" ht="24.15" customHeight="1" x14ac:dyDescent="0.2">
      <c r="A202" s="36"/>
      <c r="B202" s="37"/>
      <c r="C202" s="175" t="s">
        <v>310</v>
      </c>
      <c r="D202" s="175" t="s">
        <v>128</v>
      </c>
      <c r="E202" s="176" t="s">
        <v>311</v>
      </c>
      <c r="F202" s="177" t="s">
        <v>312</v>
      </c>
      <c r="G202" s="178" t="s">
        <v>211</v>
      </c>
      <c r="H202" s="179">
        <v>1454.6279999999999</v>
      </c>
      <c r="I202" s="180"/>
      <c r="J202" s="181">
        <f>ROUND(I202*H202,2)</f>
        <v>0</v>
      </c>
      <c r="K202" s="177" t="s">
        <v>131</v>
      </c>
      <c r="L202" s="41"/>
      <c r="M202" s="182" t="s">
        <v>19</v>
      </c>
      <c r="N202" s="183" t="s">
        <v>44</v>
      </c>
      <c r="O202" s="66"/>
      <c r="P202" s="184">
        <f>O202*H202</f>
        <v>0</v>
      </c>
      <c r="Q202" s="184">
        <v>0</v>
      </c>
      <c r="R202" s="184">
        <f>Q202*H202</f>
        <v>0</v>
      </c>
      <c r="S202" s="184">
        <v>0</v>
      </c>
      <c r="T202" s="185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6" t="s">
        <v>155</v>
      </c>
      <c r="AT202" s="186" t="s">
        <v>128</v>
      </c>
      <c r="AU202" s="186" t="s">
        <v>83</v>
      </c>
      <c r="AY202" s="19" t="s">
        <v>125</v>
      </c>
      <c r="BE202" s="187">
        <f>IF(N202="základní",J202,0)</f>
        <v>0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19" t="s">
        <v>81</v>
      </c>
      <c r="BK202" s="187">
        <f>ROUND(I202*H202,2)</f>
        <v>0</v>
      </c>
      <c r="BL202" s="19" t="s">
        <v>155</v>
      </c>
      <c r="BM202" s="186" t="s">
        <v>615</v>
      </c>
    </row>
    <row r="203" spans="1:65" s="2" customFormat="1" ht="27" x14ac:dyDescent="0.2">
      <c r="A203" s="36"/>
      <c r="B203" s="37"/>
      <c r="C203" s="38"/>
      <c r="D203" s="188" t="s">
        <v>134</v>
      </c>
      <c r="E203" s="38"/>
      <c r="F203" s="189" t="s">
        <v>314</v>
      </c>
      <c r="G203" s="38"/>
      <c r="H203" s="38"/>
      <c r="I203" s="190"/>
      <c r="J203" s="38"/>
      <c r="K203" s="38"/>
      <c r="L203" s="41"/>
      <c r="M203" s="191"/>
      <c r="N203" s="192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134</v>
      </c>
      <c r="AU203" s="19" t="s">
        <v>83</v>
      </c>
    </row>
    <row r="204" spans="1:65" s="2" customFormat="1" ht="10" x14ac:dyDescent="0.2">
      <c r="A204" s="36"/>
      <c r="B204" s="37"/>
      <c r="C204" s="38"/>
      <c r="D204" s="193" t="s">
        <v>135</v>
      </c>
      <c r="E204" s="38"/>
      <c r="F204" s="194" t="s">
        <v>315</v>
      </c>
      <c r="G204" s="38"/>
      <c r="H204" s="38"/>
      <c r="I204" s="190"/>
      <c r="J204" s="38"/>
      <c r="K204" s="38"/>
      <c r="L204" s="41"/>
      <c r="M204" s="191"/>
      <c r="N204" s="192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135</v>
      </c>
      <c r="AU204" s="19" t="s">
        <v>83</v>
      </c>
    </row>
    <row r="205" spans="1:65" s="13" customFormat="1" ht="10" x14ac:dyDescent="0.2">
      <c r="B205" s="196"/>
      <c r="C205" s="197"/>
      <c r="D205" s="188" t="s">
        <v>151</v>
      </c>
      <c r="E205" s="197"/>
      <c r="F205" s="199" t="s">
        <v>616</v>
      </c>
      <c r="G205" s="197"/>
      <c r="H205" s="200">
        <v>1454.6279999999999</v>
      </c>
      <c r="I205" s="201"/>
      <c r="J205" s="197"/>
      <c r="K205" s="197"/>
      <c r="L205" s="202"/>
      <c r="M205" s="203"/>
      <c r="N205" s="204"/>
      <c r="O205" s="204"/>
      <c r="P205" s="204"/>
      <c r="Q205" s="204"/>
      <c r="R205" s="204"/>
      <c r="S205" s="204"/>
      <c r="T205" s="205"/>
      <c r="AT205" s="206" t="s">
        <v>151</v>
      </c>
      <c r="AU205" s="206" t="s">
        <v>83</v>
      </c>
      <c r="AV205" s="13" t="s">
        <v>83</v>
      </c>
      <c r="AW205" s="13" t="s">
        <v>4</v>
      </c>
      <c r="AX205" s="13" t="s">
        <v>81</v>
      </c>
      <c r="AY205" s="206" t="s">
        <v>125</v>
      </c>
    </row>
    <row r="206" spans="1:65" s="2" customFormat="1" ht="24.15" customHeight="1" x14ac:dyDescent="0.2">
      <c r="A206" s="36"/>
      <c r="B206" s="37"/>
      <c r="C206" s="175" t="s">
        <v>258</v>
      </c>
      <c r="D206" s="175" t="s">
        <v>128</v>
      </c>
      <c r="E206" s="176" t="s">
        <v>317</v>
      </c>
      <c r="F206" s="177" t="s">
        <v>318</v>
      </c>
      <c r="G206" s="178" t="s">
        <v>211</v>
      </c>
      <c r="H206" s="179">
        <v>242.43799999999999</v>
      </c>
      <c r="I206" s="180"/>
      <c r="J206" s="181">
        <f>ROUND(I206*H206,2)</f>
        <v>0</v>
      </c>
      <c r="K206" s="177" t="s">
        <v>131</v>
      </c>
      <c r="L206" s="41"/>
      <c r="M206" s="182" t="s">
        <v>19</v>
      </c>
      <c r="N206" s="183" t="s">
        <v>44</v>
      </c>
      <c r="O206" s="66"/>
      <c r="P206" s="184">
        <f>O206*H206</f>
        <v>0</v>
      </c>
      <c r="Q206" s="184">
        <v>0</v>
      </c>
      <c r="R206" s="184">
        <f>Q206*H206</f>
        <v>0</v>
      </c>
      <c r="S206" s="184">
        <v>0</v>
      </c>
      <c r="T206" s="185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6" t="s">
        <v>155</v>
      </c>
      <c r="AT206" s="186" t="s">
        <v>128</v>
      </c>
      <c r="AU206" s="186" t="s">
        <v>83</v>
      </c>
      <c r="AY206" s="19" t="s">
        <v>125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19" t="s">
        <v>81</v>
      </c>
      <c r="BK206" s="187">
        <f>ROUND(I206*H206,2)</f>
        <v>0</v>
      </c>
      <c r="BL206" s="19" t="s">
        <v>155</v>
      </c>
      <c r="BM206" s="186" t="s">
        <v>617</v>
      </c>
    </row>
    <row r="207" spans="1:65" s="2" customFormat="1" ht="10" x14ac:dyDescent="0.2">
      <c r="A207" s="36"/>
      <c r="B207" s="37"/>
      <c r="C207" s="38"/>
      <c r="D207" s="188" t="s">
        <v>134</v>
      </c>
      <c r="E207" s="38"/>
      <c r="F207" s="189" t="s">
        <v>320</v>
      </c>
      <c r="G207" s="38"/>
      <c r="H207" s="38"/>
      <c r="I207" s="190"/>
      <c r="J207" s="38"/>
      <c r="K207" s="38"/>
      <c r="L207" s="41"/>
      <c r="M207" s="191"/>
      <c r="N207" s="192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134</v>
      </c>
      <c r="AU207" s="19" t="s">
        <v>83</v>
      </c>
    </row>
    <row r="208" spans="1:65" s="2" customFormat="1" ht="10" x14ac:dyDescent="0.2">
      <c r="A208" s="36"/>
      <c r="B208" s="37"/>
      <c r="C208" s="38"/>
      <c r="D208" s="193" t="s">
        <v>135</v>
      </c>
      <c r="E208" s="38"/>
      <c r="F208" s="194" t="s">
        <v>321</v>
      </c>
      <c r="G208" s="38"/>
      <c r="H208" s="38"/>
      <c r="I208" s="190"/>
      <c r="J208" s="38"/>
      <c r="K208" s="38"/>
      <c r="L208" s="41"/>
      <c r="M208" s="191"/>
      <c r="N208" s="192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135</v>
      </c>
      <c r="AU208" s="19" t="s">
        <v>83</v>
      </c>
    </row>
    <row r="209" spans="1:65" s="12" customFormat="1" ht="22.75" customHeight="1" x14ac:dyDescent="0.25">
      <c r="B209" s="159"/>
      <c r="C209" s="160"/>
      <c r="D209" s="161" t="s">
        <v>72</v>
      </c>
      <c r="E209" s="173" t="s">
        <v>322</v>
      </c>
      <c r="F209" s="173" t="s">
        <v>323</v>
      </c>
      <c r="G209" s="160"/>
      <c r="H209" s="160"/>
      <c r="I209" s="163"/>
      <c r="J209" s="174">
        <f>BK209</f>
        <v>0</v>
      </c>
      <c r="K209" s="160"/>
      <c r="L209" s="165"/>
      <c r="M209" s="166"/>
      <c r="N209" s="167"/>
      <c r="O209" s="167"/>
      <c r="P209" s="168">
        <f>SUM(P210:P215)</f>
        <v>0</v>
      </c>
      <c r="Q209" s="167"/>
      <c r="R209" s="168">
        <f>SUM(R210:R215)</f>
        <v>0</v>
      </c>
      <c r="S209" s="167"/>
      <c r="T209" s="169">
        <f>SUM(T210:T215)</f>
        <v>0</v>
      </c>
      <c r="AR209" s="170" t="s">
        <v>81</v>
      </c>
      <c r="AT209" s="171" t="s">
        <v>72</v>
      </c>
      <c r="AU209" s="171" t="s">
        <v>81</v>
      </c>
      <c r="AY209" s="170" t="s">
        <v>125</v>
      </c>
      <c r="BK209" s="172">
        <f>SUM(BK210:BK215)</f>
        <v>0</v>
      </c>
    </row>
    <row r="210" spans="1:65" s="2" customFormat="1" ht="24.15" customHeight="1" x14ac:dyDescent="0.2">
      <c r="A210" s="36"/>
      <c r="B210" s="37"/>
      <c r="C210" s="175" t="s">
        <v>241</v>
      </c>
      <c r="D210" s="175" t="s">
        <v>128</v>
      </c>
      <c r="E210" s="176" t="s">
        <v>324</v>
      </c>
      <c r="F210" s="177" t="s">
        <v>325</v>
      </c>
      <c r="G210" s="178" t="s">
        <v>211</v>
      </c>
      <c r="H210" s="179">
        <v>6.3230000000000004</v>
      </c>
      <c r="I210" s="180"/>
      <c r="J210" s="181">
        <f>ROUND(I210*H210,2)</f>
        <v>0</v>
      </c>
      <c r="K210" s="177" t="s">
        <v>131</v>
      </c>
      <c r="L210" s="41"/>
      <c r="M210" s="182" t="s">
        <v>19</v>
      </c>
      <c r="N210" s="183" t="s">
        <v>44</v>
      </c>
      <c r="O210" s="66"/>
      <c r="P210" s="184">
        <f>O210*H210</f>
        <v>0</v>
      </c>
      <c r="Q210" s="184">
        <v>0</v>
      </c>
      <c r="R210" s="184">
        <f>Q210*H210</f>
        <v>0</v>
      </c>
      <c r="S210" s="184">
        <v>0</v>
      </c>
      <c r="T210" s="185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6" t="s">
        <v>155</v>
      </c>
      <c r="AT210" s="186" t="s">
        <v>128</v>
      </c>
      <c r="AU210" s="186" t="s">
        <v>83</v>
      </c>
      <c r="AY210" s="19" t="s">
        <v>125</v>
      </c>
      <c r="BE210" s="187">
        <f>IF(N210="základní",J210,0)</f>
        <v>0</v>
      </c>
      <c r="BF210" s="187">
        <f>IF(N210="snížená",J210,0)</f>
        <v>0</v>
      </c>
      <c r="BG210" s="187">
        <f>IF(N210="zákl. přenesená",J210,0)</f>
        <v>0</v>
      </c>
      <c r="BH210" s="187">
        <f>IF(N210="sníž. přenesená",J210,0)</f>
        <v>0</v>
      </c>
      <c r="BI210" s="187">
        <f>IF(N210="nulová",J210,0)</f>
        <v>0</v>
      </c>
      <c r="BJ210" s="19" t="s">
        <v>81</v>
      </c>
      <c r="BK210" s="187">
        <f>ROUND(I210*H210,2)</f>
        <v>0</v>
      </c>
      <c r="BL210" s="19" t="s">
        <v>155</v>
      </c>
      <c r="BM210" s="186" t="s">
        <v>618</v>
      </c>
    </row>
    <row r="211" spans="1:65" s="2" customFormat="1" ht="27" x14ac:dyDescent="0.2">
      <c r="A211" s="36"/>
      <c r="B211" s="37"/>
      <c r="C211" s="38"/>
      <c r="D211" s="188" t="s">
        <v>134</v>
      </c>
      <c r="E211" s="38"/>
      <c r="F211" s="189" t="s">
        <v>327</v>
      </c>
      <c r="G211" s="38"/>
      <c r="H211" s="38"/>
      <c r="I211" s="190"/>
      <c r="J211" s="38"/>
      <c r="K211" s="38"/>
      <c r="L211" s="41"/>
      <c r="M211" s="191"/>
      <c r="N211" s="192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134</v>
      </c>
      <c r="AU211" s="19" t="s">
        <v>83</v>
      </c>
    </row>
    <row r="212" spans="1:65" s="2" customFormat="1" ht="10" x14ac:dyDescent="0.2">
      <c r="A212" s="36"/>
      <c r="B212" s="37"/>
      <c r="C212" s="38"/>
      <c r="D212" s="193" t="s">
        <v>135</v>
      </c>
      <c r="E212" s="38"/>
      <c r="F212" s="194" t="s">
        <v>328</v>
      </c>
      <c r="G212" s="38"/>
      <c r="H212" s="38"/>
      <c r="I212" s="190"/>
      <c r="J212" s="38"/>
      <c r="K212" s="38"/>
      <c r="L212" s="41"/>
      <c r="M212" s="191"/>
      <c r="N212" s="192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135</v>
      </c>
      <c r="AU212" s="19" t="s">
        <v>83</v>
      </c>
    </row>
    <row r="213" spans="1:65" s="2" customFormat="1" ht="24.15" customHeight="1" x14ac:dyDescent="0.2">
      <c r="A213" s="36"/>
      <c r="B213" s="37"/>
      <c r="C213" s="175" t="s">
        <v>329</v>
      </c>
      <c r="D213" s="175" t="s">
        <v>128</v>
      </c>
      <c r="E213" s="176" t="s">
        <v>330</v>
      </c>
      <c r="F213" s="177" t="s">
        <v>331</v>
      </c>
      <c r="G213" s="178" t="s">
        <v>211</v>
      </c>
      <c r="H213" s="179">
        <v>6.3230000000000004</v>
      </c>
      <c r="I213" s="180"/>
      <c r="J213" s="181">
        <f>ROUND(I213*H213,2)</f>
        <v>0</v>
      </c>
      <c r="K213" s="177" t="s">
        <v>131</v>
      </c>
      <c r="L213" s="41"/>
      <c r="M213" s="182" t="s">
        <v>19</v>
      </c>
      <c r="N213" s="183" t="s">
        <v>44</v>
      </c>
      <c r="O213" s="66"/>
      <c r="P213" s="184">
        <f>O213*H213</f>
        <v>0</v>
      </c>
      <c r="Q213" s="184">
        <v>0</v>
      </c>
      <c r="R213" s="184">
        <f>Q213*H213</f>
        <v>0</v>
      </c>
      <c r="S213" s="184">
        <v>0</v>
      </c>
      <c r="T213" s="185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6" t="s">
        <v>155</v>
      </c>
      <c r="AT213" s="186" t="s">
        <v>128</v>
      </c>
      <c r="AU213" s="186" t="s">
        <v>83</v>
      </c>
      <c r="AY213" s="19" t="s">
        <v>125</v>
      </c>
      <c r="BE213" s="187">
        <f>IF(N213="základní",J213,0)</f>
        <v>0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19" t="s">
        <v>81</v>
      </c>
      <c r="BK213" s="187">
        <f>ROUND(I213*H213,2)</f>
        <v>0</v>
      </c>
      <c r="BL213" s="19" t="s">
        <v>155</v>
      </c>
      <c r="BM213" s="186" t="s">
        <v>619</v>
      </c>
    </row>
    <row r="214" spans="1:65" s="2" customFormat="1" ht="36" x14ac:dyDescent="0.2">
      <c r="A214" s="36"/>
      <c r="B214" s="37"/>
      <c r="C214" s="38"/>
      <c r="D214" s="188" t="s">
        <v>134</v>
      </c>
      <c r="E214" s="38"/>
      <c r="F214" s="189" t="s">
        <v>333</v>
      </c>
      <c r="G214" s="38"/>
      <c r="H214" s="38"/>
      <c r="I214" s="190"/>
      <c r="J214" s="38"/>
      <c r="K214" s="38"/>
      <c r="L214" s="41"/>
      <c r="M214" s="191"/>
      <c r="N214" s="192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134</v>
      </c>
      <c r="AU214" s="19" t="s">
        <v>83</v>
      </c>
    </row>
    <row r="215" spans="1:65" s="2" customFormat="1" ht="10" x14ac:dyDescent="0.2">
      <c r="A215" s="36"/>
      <c r="B215" s="37"/>
      <c r="C215" s="38"/>
      <c r="D215" s="193" t="s">
        <v>135</v>
      </c>
      <c r="E215" s="38"/>
      <c r="F215" s="194" t="s">
        <v>334</v>
      </c>
      <c r="G215" s="38"/>
      <c r="H215" s="38"/>
      <c r="I215" s="190"/>
      <c r="J215" s="38"/>
      <c r="K215" s="38"/>
      <c r="L215" s="41"/>
      <c r="M215" s="191"/>
      <c r="N215" s="192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135</v>
      </c>
      <c r="AU215" s="19" t="s">
        <v>83</v>
      </c>
    </row>
    <row r="216" spans="1:65" s="12" customFormat="1" ht="25.9" customHeight="1" x14ac:dyDescent="0.35">
      <c r="B216" s="159"/>
      <c r="C216" s="160"/>
      <c r="D216" s="161" t="s">
        <v>72</v>
      </c>
      <c r="E216" s="162" t="s">
        <v>335</v>
      </c>
      <c r="F216" s="162" t="s">
        <v>336</v>
      </c>
      <c r="G216" s="160"/>
      <c r="H216" s="160"/>
      <c r="I216" s="163"/>
      <c r="J216" s="164">
        <f>BK216</f>
        <v>0</v>
      </c>
      <c r="K216" s="160"/>
      <c r="L216" s="165"/>
      <c r="M216" s="166"/>
      <c r="N216" s="167"/>
      <c r="O216" s="167"/>
      <c r="P216" s="168">
        <f>SUM(P217:P222)</f>
        <v>0</v>
      </c>
      <c r="Q216" s="167"/>
      <c r="R216" s="168">
        <f>SUM(R217:R222)</f>
        <v>0</v>
      </c>
      <c r="S216" s="167"/>
      <c r="T216" s="169">
        <f>SUM(T217:T222)</f>
        <v>0</v>
      </c>
      <c r="AR216" s="170" t="s">
        <v>155</v>
      </c>
      <c r="AT216" s="171" t="s">
        <v>72</v>
      </c>
      <c r="AU216" s="171" t="s">
        <v>73</v>
      </c>
      <c r="AY216" s="170" t="s">
        <v>125</v>
      </c>
      <c r="BK216" s="172">
        <f>SUM(BK217:BK222)</f>
        <v>0</v>
      </c>
    </row>
    <row r="217" spans="1:65" s="2" customFormat="1" ht="21.75" customHeight="1" x14ac:dyDescent="0.2">
      <c r="A217" s="36"/>
      <c r="B217" s="37"/>
      <c r="C217" s="175" t="s">
        <v>7</v>
      </c>
      <c r="D217" s="175" t="s">
        <v>128</v>
      </c>
      <c r="E217" s="176" t="s">
        <v>337</v>
      </c>
      <c r="F217" s="177" t="s">
        <v>338</v>
      </c>
      <c r="G217" s="178" t="s">
        <v>339</v>
      </c>
      <c r="H217" s="179">
        <v>119</v>
      </c>
      <c r="I217" s="180"/>
      <c r="J217" s="181">
        <f>ROUND(I217*H217,2)</f>
        <v>0</v>
      </c>
      <c r="K217" s="177" t="s">
        <v>131</v>
      </c>
      <c r="L217" s="41"/>
      <c r="M217" s="182" t="s">
        <v>19</v>
      </c>
      <c r="N217" s="183" t="s">
        <v>44</v>
      </c>
      <c r="O217" s="66"/>
      <c r="P217" s="184">
        <f>O217*H217</f>
        <v>0</v>
      </c>
      <c r="Q217" s="184">
        <v>0</v>
      </c>
      <c r="R217" s="184">
        <f>Q217*H217</f>
        <v>0</v>
      </c>
      <c r="S217" s="184">
        <v>0</v>
      </c>
      <c r="T217" s="185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6" t="s">
        <v>340</v>
      </c>
      <c r="AT217" s="186" t="s">
        <v>128</v>
      </c>
      <c r="AU217" s="186" t="s">
        <v>81</v>
      </c>
      <c r="AY217" s="19" t="s">
        <v>125</v>
      </c>
      <c r="BE217" s="187">
        <f>IF(N217="základní",J217,0)</f>
        <v>0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19" t="s">
        <v>81</v>
      </c>
      <c r="BK217" s="187">
        <f>ROUND(I217*H217,2)</f>
        <v>0</v>
      </c>
      <c r="BL217" s="19" t="s">
        <v>340</v>
      </c>
      <c r="BM217" s="186" t="s">
        <v>620</v>
      </c>
    </row>
    <row r="218" spans="1:65" s="2" customFormat="1" ht="18" x14ac:dyDescent="0.2">
      <c r="A218" s="36"/>
      <c r="B218" s="37"/>
      <c r="C218" s="38"/>
      <c r="D218" s="188" t="s">
        <v>134</v>
      </c>
      <c r="E218" s="38"/>
      <c r="F218" s="189" t="s">
        <v>342</v>
      </c>
      <c r="G218" s="38"/>
      <c r="H218" s="38"/>
      <c r="I218" s="190"/>
      <c r="J218" s="38"/>
      <c r="K218" s="38"/>
      <c r="L218" s="41"/>
      <c r="M218" s="191"/>
      <c r="N218" s="192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134</v>
      </c>
      <c r="AU218" s="19" t="s">
        <v>81</v>
      </c>
    </row>
    <row r="219" spans="1:65" s="2" customFormat="1" ht="10" x14ac:dyDescent="0.2">
      <c r="A219" s="36"/>
      <c r="B219" s="37"/>
      <c r="C219" s="38"/>
      <c r="D219" s="193" t="s">
        <v>135</v>
      </c>
      <c r="E219" s="38"/>
      <c r="F219" s="194" t="s">
        <v>343</v>
      </c>
      <c r="G219" s="38"/>
      <c r="H219" s="38"/>
      <c r="I219" s="190"/>
      <c r="J219" s="38"/>
      <c r="K219" s="38"/>
      <c r="L219" s="41"/>
      <c r="M219" s="191"/>
      <c r="N219" s="192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135</v>
      </c>
      <c r="AU219" s="19" t="s">
        <v>81</v>
      </c>
    </row>
    <row r="220" spans="1:65" s="2" customFormat="1" ht="27" x14ac:dyDescent="0.2">
      <c r="A220" s="36"/>
      <c r="B220" s="37"/>
      <c r="C220" s="38"/>
      <c r="D220" s="188" t="s">
        <v>137</v>
      </c>
      <c r="E220" s="38"/>
      <c r="F220" s="195" t="s">
        <v>344</v>
      </c>
      <c r="G220" s="38"/>
      <c r="H220" s="38"/>
      <c r="I220" s="190"/>
      <c r="J220" s="38"/>
      <c r="K220" s="38"/>
      <c r="L220" s="41"/>
      <c r="M220" s="191"/>
      <c r="N220" s="192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137</v>
      </c>
      <c r="AU220" s="19" t="s">
        <v>81</v>
      </c>
    </row>
    <row r="221" spans="1:65" s="14" customFormat="1" ht="10" x14ac:dyDescent="0.2">
      <c r="B221" s="211"/>
      <c r="C221" s="212"/>
      <c r="D221" s="188" t="s">
        <v>151</v>
      </c>
      <c r="E221" s="213" t="s">
        <v>19</v>
      </c>
      <c r="F221" s="214" t="s">
        <v>345</v>
      </c>
      <c r="G221" s="212"/>
      <c r="H221" s="213" t="s">
        <v>19</v>
      </c>
      <c r="I221" s="215"/>
      <c r="J221" s="212"/>
      <c r="K221" s="212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151</v>
      </c>
      <c r="AU221" s="220" t="s">
        <v>81</v>
      </c>
      <c r="AV221" s="14" t="s">
        <v>81</v>
      </c>
      <c r="AW221" s="14" t="s">
        <v>33</v>
      </c>
      <c r="AX221" s="14" t="s">
        <v>73</v>
      </c>
      <c r="AY221" s="220" t="s">
        <v>125</v>
      </c>
    </row>
    <row r="222" spans="1:65" s="13" customFormat="1" ht="10" x14ac:dyDescent="0.2">
      <c r="B222" s="196"/>
      <c r="C222" s="197"/>
      <c r="D222" s="188" t="s">
        <v>151</v>
      </c>
      <c r="E222" s="198" t="s">
        <v>19</v>
      </c>
      <c r="F222" s="199" t="s">
        <v>346</v>
      </c>
      <c r="G222" s="197"/>
      <c r="H222" s="200">
        <v>119</v>
      </c>
      <c r="I222" s="201"/>
      <c r="J222" s="197"/>
      <c r="K222" s="197"/>
      <c r="L222" s="202"/>
      <c r="M222" s="243"/>
      <c r="N222" s="244"/>
      <c r="O222" s="244"/>
      <c r="P222" s="244"/>
      <c r="Q222" s="244"/>
      <c r="R222" s="244"/>
      <c r="S222" s="244"/>
      <c r="T222" s="245"/>
      <c r="AT222" s="206" t="s">
        <v>151</v>
      </c>
      <c r="AU222" s="206" t="s">
        <v>81</v>
      </c>
      <c r="AV222" s="13" t="s">
        <v>83</v>
      </c>
      <c r="AW222" s="13" t="s">
        <v>33</v>
      </c>
      <c r="AX222" s="13" t="s">
        <v>81</v>
      </c>
      <c r="AY222" s="206" t="s">
        <v>125</v>
      </c>
    </row>
    <row r="223" spans="1:65" s="2" customFormat="1" ht="7" customHeight="1" x14ac:dyDescent="0.2">
      <c r="A223" s="36"/>
      <c r="B223" s="49"/>
      <c r="C223" s="50"/>
      <c r="D223" s="50"/>
      <c r="E223" s="50"/>
      <c r="F223" s="50"/>
      <c r="G223" s="50"/>
      <c r="H223" s="50"/>
      <c r="I223" s="50"/>
      <c r="J223" s="50"/>
      <c r="K223" s="50"/>
      <c r="L223" s="41"/>
      <c r="M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</row>
  </sheetData>
  <sheetProtection algorithmName="SHA-512" hashValue="lGFK/6+6nlnRK7CNlj5+ubHlWbWpM+3Qn38o86Ypfq8HFFOpARWbVyMnHpyhZ0LrxsUEbakR+dFj3PaSEWaLxw==" saltValue="n1YYhX92e34wv9yQbP9QEaNqP1DrZ/Wkp+4w6za4CPa2IeJHXKKs6dYSOtVDhvxdpT22WDcms6mHTzXHP2cFWw==" spinCount="100000" sheet="1" objects="1" scenarios="1" formatColumns="0" formatRows="0" autoFilter="0"/>
  <autoFilter ref="C86:K222" xr:uid="{00000000-0009-0000-0000-000005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500-000000000000}"/>
    <hyperlink ref="F104" r:id="rId2" xr:uid="{00000000-0004-0000-0500-000001000000}"/>
    <hyperlink ref="F116" r:id="rId3" xr:uid="{00000000-0004-0000-0500-000002000000}"/>
    <hyperlink ref="F130" r:id="rId4" xr:uid="{00000000-0004-0000-0500-000003000000}"/>
    <hyperlink ref="F143" r:id="rId5" xr:uid="{00000000-0004-0000-0500-000004000000}"/>
    <hyperlink ref="F158" r:id="rId6" xr:uid="{00000000-0004-0000-0500-000005000000}"/>
    <hyperlink ref="F175" r:id="rId7" xr:uid="{00000000-0004-0000-0500-000006000000}"/>
    <hyperlink ref="F179" r:id="rId8" xr:uid="{00000000-0004-0000-0500-000007000000}"/>
    <hyperlink ref="F184" r:id="rId9" xr:uid="{00000000-0004-0000-0500-000008000000}"/>
    <hyperlink ref="F188" r:id="rId10" xr:uid="{00000000-0004-0000-0500-000009000000}"/>
    <hyperlink ref="F193" r:id="rId11" xr:uid="{00000000-0004-0000-0500-00000A000000}"/>
    <hyperlink ref="F198" r:id="rId12" xr:uid="{00000000-0004-0000-0500-00000B000000}"/>
    <hyperlink ref="F201" r:id="rId13" xr:uid="{00000000-0004-0000-0500-00000C000000}"/>
    <hyperlink ref="F204" r:id="rId14" xr:uid="{00000000-0004-0000-0500-00000D000000}"/>
    <hyperlink ref="F208" r:id="rId15" xr:uid="{00000000-0004-0000-0500-00000E000000}"/>
    <hyperlink ref="F212" r:id="rId16" xr:uid="{00000000-0004-0000-0500-00000F000000}"/>
    <hyperlink ref="F215" r:id="rId17" xr:uid="{00000000-0004-0000-0500-000010000000}"/>
    <hyperlink ref="F219" r:id="rId18" xr:uid="{00000000-0004-0000-0500-00001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259"/>
  <sheetViews>
    <sheetView showGridLines="0" workbookViewId="0"/>
  </sheetViews>
  <sheetFormatPr defaultRowHeight="14.5" x14ac:dyDescent="0.2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19" t="s">
        <v>98</v>
      </c>
    </row>
    <row r="3" spans="1:46" s="1" customFormat="1" ht="7" customHeight="1" x14ac:dyDescent="0.2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83</v>
      </c>
    </row>
    <row r="4" spans="1:46" s="1" customFormat="1" ht="25" customHeight="1" x14ac:dyDescent="0.2">
      <c r="B4" s="22"/>
      <c r="D4" s="105" t="s">
        <v>101</v>
      </c>
      <c r="L4" s="22"/>
      <c r="M4" s="106" t="s">
        <v>10</v>
      </c>
      <c r="AT4" s="19" t="s">
        <v>4</v>
      </c>
    </row>
    <row r="5" spans="1:46" s="1" customFormat="1" ht="7" customHeight="1" x14ac:dyDescent="0.2">
      <c r="B5" s="22"/>
      <c r="L5" s="22"/>
    </row>
    <row r="6" spans="1:46" s="1" customFormat="1" ht="12" customHeight="1" x14ac:dyDescent="0.2">
      <c r="B6" s="22"/>
      <c r="D6" s="107" t="s">
        <v>16</v>
      </c>
      <c r="L6" s="22"/>
    </row>
    <row r="7" spans="1:46" s="1" customFormat="1" ht="16.5" customHeight="1" x14ac:dyDescent="0.2">
      <c r="B7" s="22"/>
      <c r="E7" s="373" t="str">
        <f>'Rekapitulace stavby'!K6</f>
        <v>Oplocení areálu KKN Cheb</v>
      </c>
      <c r="F7" s="374"/>
      <c r="G7" s="374"/>
      <c r="H7" s="374"/>
      <c r="L7" s="22"/>
    </row>
    <row r="8" spans="1:46" s="2" customFormat="1" ht="12" customHeight="1" x14ac:dyDescent="0.2">
      <c r="A8" s="36"/>
      <c r="B8" s="41"/>
      <c r="C8" s="36"/>
      <c r="D8" s="107" t="s">
        <v>102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75" t="s">
        <v>621</v>
      </c>
      <c r="F9" s="376"/>
      <c r="G9" s="376"/>
      <c r="H9" s="37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21. 8. 2024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 x14ac:dyDescent="0.2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77" t="str">
        <f>'Rekapitulace stavby'!E14</f>
        <v>Vyplň údaj</v>
      </c>
      <c r="F18" s="378"/>
      <c r="G18" s="378"/>
      <c r="H18" s="378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9" t="s">
        <v>32</v>
      </c>
      <c r="F21" s="36"/>
      <c r="G21" s="36"/>
      <c r="H21" s="36"/>
      <c r="I21" s="107" t="s">
        <v>28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">
        <v>35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9" t="s">
        <v>36</v>
      </c>
      <c r="F24" s="36"/>
      <c r="G24" s="36"/>
      <c r="H24" s="36"/>
      <c r="I24" s="107" t="s">
        <v>28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7" t="s">
        <v>37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 x14ac:dyDescent="0.2">
      <c r="A27" s="111"/>
      <c r="B27" s="112"/>
      <c r="C27" s="111"/>
      <c r="D27" s="111"/>
      <c r="E27" s="379" t="s">
        <v>19</v>
      </c>
      <c r="F27" s="379"/>
      <c r="G27" s="379"/>
      <c r="H27" s="37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 x14ac:dyDescent="0.2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 x14ac:dyDescent="0.2">
      <c r="A30" s="36"/>
      <c r="B30" s="41"/>
      <c r="C30" s="36"/>
      <c r="D30" s="115" t="s">
        <v>39</v>
      </c>
      <c r="E30" s="36"/>
      <c r="F30" s="36"/>
      <c r="G30" s="36"/>
      <c r="H30" s="36"/>
      <c r="I30" s="36"/>
      <c r="J30" s="116">
        <f>ROUND(J89,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 x14ac:dyDescent="0.2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 x14ac:dyDescent="0.2">
      <c r="A32" s="36"/>
      <c r="B32" s="41"/>
      <c r="C32" s="36"/>
      <c r="D32" s="36"/>
      <c r="E32" s="36"/>
      <c r="F32" s="117" t="s">
        <v>41</v>
      </c>
      <c r="G32" s="36"/>
      <c r="H32" s="36"/>
      <c r="I32" s="117" t="s">
        <v>40</v>
      </c>
      <c r="J32" s="117" t="s">
        <v>42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 x14ac:dyDescent="0.2">
      <c r="A33" s="36"/>
      <c r="B33" s="41"/>
      <c r="C33" s="36"/>
      <c r="D33" s="118" t="s">
        <v>43</v>
      </c>
      <c r="E33" s="107" t="s">
        <v>44</v>
      </c>
      <c r="F33" s="119">
        <f>ROUND((SUM(BE89:BE258)),  2)</f>
        <v>0</v>
      </c>
      <c r="G33" s="36"/>
      <c r="H33" s="36"/>
      <c r="I33" s="120">
        <v>0.21</v>
      </c>
      <c r="J33" s="119">
        <f>ROUND(((SUM(BE89:BE258))*I33),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 x14ac:dyDescent="0.2">
      <c r="A34" s="36"/>
      <c r="B34" s="41"/>
      <c r="C34" s="36"/>
      <c r="D34" s="36"/>
      <c r="E34" s="107" t="s">
        <v>45</v>
      </c>
      <c r="F34" s="119">
        <f>ROUND((SUM(BF89:BF258)),  2)</f>
        <v>0</v>
      </c>
      <c r="G34" s="36"/>
      <c r="H34" s="36"/>
      <c r="I34" s="120">
        <v>0.12</v>
      </c>
      <c r="J34" s="119">
        <f>ROUND(((SUM(BF89:BF258))*I34),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 x14ac:dyDescent="0.2">
      <c r="A35" s="36"/>
      <c r="B35" s="41"/>
      <c r="C35" s="36"/>
      <c r="D35" s="36"/>
      <c r="E35" s="107" t="s">
        <v>46</v>
      </c>
      <c r="F35" s="119">
        <f>ROUND((SUM(BG89:BG258)),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 x14ac:dyDescent="0.2">
      <c r="A36" s="36"/>
      <c r="B36" s="41"/>
      <c r="C36" s="36"/>
      <c r="D36" s="36"/>
      <c r="E36" s="107" t="s">
        <v>47</v>
      </c>
      <c r="F36" s="119">
        <f>ROUND((SUM(BH89:BH258)),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 x14ac:dyDescent="0.2">
      <c r="A37" s="36"/>
      <c r="B37" s="41"/>
      <c r="C37" s="36"/>
      <c r="D37" s="36"/>
      <c r="E37" s="107" t="s">
        <v>48</v>
      </c>
      <c r="F37" s="119">
        <f>ROUND((SUM(BI89:BI258)),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 x14ac:dyDescent="0.2">
      <c r="A39" s="36"/>
      <c r="B39" s="41"/>
      <c r="C39" s="121"/>
      <c r="D39" s="122" t="s">
        <v>49</v>
      </c>
      <c r="E39" s="123"/>
      <c r="F39" s="123"/>
      <c r="G39" s="124" t="s">
        <v>50</v>
      </c>
      <c r="H39" s="125" t="s">
        <v>51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 x14ac:dyDescent="0.2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 x14ac:dyDescent="0.2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 x14ac:dyDescent="0.2">
      <c r="A45" s="36"/>
      <c r="B45" s="37"/>
      <c r="C45" s="25" t="s">
        <v>104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80" t="str">
        <f>E7</f>
        <v>Oplocení areálu KKN Cheb</v>
      </c>
      <c r="F48" s="381"/>
      <c r="G48" s="381"/>
      <c r="H48" s="38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1" t="s">
        <v>102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33" t="str">
        <f>E9</f>
        <v>SO-05 - Zděný plot babybox, oprava</v>
      </c>
      <c r="F50" s="382"/>
      <c r="G50" s="382"/>
      <c r="H50" s="38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1" t="s">
        <v>21</v>
      </c>
      <c r="D52" s="38"/>
      <c r="E52" s="38"/>
      <c r="F52" s="29" t="str">
        <f>F12</f>
        <v>Cheb</v>
      </c>
      <c r="G52" s="38"/>
      <c r="H52" s="38"/>
      <c r="I52" s="31" t="s">
        <v>23</v>
      </c>
      <c r="J52" s="61" t="str">
        <f>IF(J12="","",J12)</f>
        <v>21. 8. 2024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 x14ac:dyDescent="0.2">
      <c r="A54" s="36"/>
      <c r="B54" s="37"/>
      <c r="C54" s="31" t="s">
        <v>25</v>
      </c>
      <c r="D54" s="38"/>
      <c r="E54" s="38"/>
      <c r="F54" s="29" t="str">
        <f>E15</f>
        <v>Karlovarská krajská nemocnice a.s., Nemocnice Cheb</v>
      </c>
      <c r="G54" s="38"/>
      <c r="H54" s="38"/>
      <c r="I54" s="31" t="s">
        <v>31</v>
      </c>
      <c r="J54" s="34" t="str">
        <f>E21</f>
        <v>PK Beránek &amp; Hradil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 x14ac:dyDescent="0.2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>Jakub Vilingr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2" t="s">
        <v>105</v>
      </c>
      <c r="D57" s="133"/>
      <c r="E57" s="133"/>
      <c r="F57" s="133"/>
      <c r="G57" s="133"/>
      <c r="H57" s="133"/>
      <c r="I57" s="133"/>
      <c r="J57" s="134" t="s">
        <v>106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 x14ac:dyDescent="0.2">
      <c r="A59" s="36"/>
      <c r="B59" s="37"/>
      <c r="C59" s="135" t="s">
        <v>71</v>
      </c>
      <c r="D59" s="38"/>
      <c r="E59" s="38"/>
      <c r="F59" s="38"/>
      <c r="G59" s="38"/>
      <c r="H59" s="38"/>
      <c r="I59" s="38"/>
      <c r="J59" s="79">
        <f>J89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5" customHeight="1" x14ac:dyDescent="0.2">
      <c r="B60" s="136"/>
      <c r="C60" s="137"/>
      <c r="D60" s="138" t="s">
        <v>161</v>
      </c>
      <c r="E60" s="139"/>
      <c r="F60" s="139"/>
      <c r="G60" s="139"/>
      <c r="H60" s="139"/>
      <c r="I60" s="139"/>
      <c r="J60" s="140">
        <f>J90</f>
        <v>0</v>
      </c>
      <c r="K60" s="137"/>
      <c r="L60" s="141"/>
    </row>
    <row r="61" spans="1:47" s="10" customFormat="1" ht="19.899999999999999" customHeight="1" x14ac:dyDescent="0.2">
      <c r="B61" s="142"/>
      <c r="C61" s="143"/>
      <c r="D61" s="144" t="s">
        <v>622</v>
      </c>
      <c r="E61" s="145"/>
      <c r="F61" s="145"/>
      <c r="G61" s="145"/>
      <c r="H61" s="145"/>
      <c r="I61" s="145"/>
      <c r="J61" s="146">
        <f>J91</f>
        <v>0</v>
      </c>
      <c r="K61" s="143"/>
      <c r="L61" s="147"/>
    </row>
    <row r="62" spans="1:47" s="10" customFormat="1" ht="19.899999999999999" customHeight="1" x14ac:dyDescent="0.2">
      <c r="B62" s="142"/>
      <c r="C62" s="143"/>
      <c r="D62" s="144" t="s">
        <v>349</v>
      </c>
      <c r="E62" s="145"/>
      <c r="F62" s="145"/>
      <c r="G62" s="145"/>
      <c r="H62" s="145"/>
      <c r="I62" s="145"/>
      <c r="J62" s="146">
        <f>J121</f>
        <v>0</v>
      </c>
      <c r="K62" s="143"/>
      <c r="L62" s="147"/>
    </row>
    <row r="63" spans="1:47" s="10" customFormat="1" ht="19.899999999999999" customHeight="1" x14ac:dyDescent="0.2">
      <c r="B63" s="142"/>
      <c r="C63" s="143"/>
      <c r="D63" s="144" t="s">
        <v>164</v>
      </c>
      <c r="E63" s="145"/>
      <c r="F63" s="145"/>
      <c r="G63" s="145"/>
      <c r="H63" s="145"/>
      <c r="I63" s="145"/>
      <c r="J63" s="146">
        <f>J150</f>
        <v>0</v>
      </c>
      <c r="K63" s="143"/>
      <c r="L63" s="147"/>
    </row>
    <row r="64" spans="1:47" s="10" customFormat="1" ht="19.899999999999999" customHeight="1" x14ac:dyDescent="0.2">
      <c r="B64" s="142"/>
      <c r="C64" s="143"/>
      <c r="D64" s="144" t="s">
        <v>165</v>
      </c>
      <c r="E64" s="145"/>
      <c r="F64" s="145"/>
      <c r="G64" s="145"/>
      <c r="H64" s="145"/>
      <c r="I64" s="145"/>
      <c r="J64" s="146">
        <f>J189</f>
        <v>0</v>
      </c>
      <c r="K64" s="143"/>
      <c r="L64" s="147"/>
    </row>
    <row r="65" spans="1:31" s="10" customFormat="1" ht="19.899999999999999" customHeight="1" x14ac:dyDescent="0.2">
      <c r="B65" s="142"/>
      <c r="C65" s="143"/>
      <c r="D65" s="144" t="s">
        <v>166</v>
      </c>
      <c r="E65" s="145"/>
      <c r="F65" s="145"/>
      <c r="G65" s="145"/>
      <c r="H65" s="145"/>
      <c r="I65" s="145"/>
      <c r="J65" s="146">
        <f>J203</f>
        <v>0</v>
      </c>
      <c r="K65" s="143"/>
      <c r="L65" s="147"/>
    </row>
    <row r="66" spans="1:31" s="9" customFormat="1" ht="25" customHeight="1" x14ac:dyDescent="0.2">
      <c r="B66" s="136"/>
      <c r="C66" s="137"/>
      <c r="D66" s="138" t="s">
        <v>350</v>
      </c>
      <c r="E66" s="139"/>
      <c r="F66" s="139"/>
      <c r="G66" s="139"/>
      <c r="H66" s="139"/>
      <c r="I66" s="139"/>
      <c r="J66" s="140">
        <f>J207</f>
        <v>0</v>
      </c>
      <c r="K66" s="137"/>
      <c r="L66" s="141"/>
    </row>
    <row r="67" spans="1:31" s="10" customFormat="1" ht="19.899999999999999" customHeight="1" x14ac:dyDescent="0.2">
      <c r="B67" s="142"/>
      <c r="C67" s="143"/>
      <c r="D67" s="144" t="s">
        <v>623</v>
      </c>
      <c r="E67" s="145"/>
      <c r="F67" s="145"/>
      <c r="G67" s="145"/>
      <c r="H67" s="145"/>
      <c r="I67" s="145"/>
      <c r="J67" s="146">
        <f>J208</f>
        <v>0</v>
      </c>
      <c r="K67" s="143"/>
      <c r="L67" s="147"/>
    </row>
    <row r="68" spans="1:31" s="10" customFormat="1" ht="19.899999999999999" customHeight="1" x14ac:dyDescent="0.2">
      <c r="B68" s="142"/>
      <c r="C68" s="143"/>
      <c r="D68" s="144" t="s">
        <v>351</v>
      </c>
      <c r="E68" s="145"/>
      <c r="F68" s="145"/>
      <c r="G68" s="145"/>
      <c r="H68" s="145"/>
      <c r="I68" s="145"/>
      <c r="J68" s="146">
        <f>J218</f>
        <v>0</v>
      </c>
      <c r="K68" s="143"/>
      <c r="L68" s="147"/>
    </row>
    <row r="69" spans="1:31" s="9" customFormat="1" ht="25" customHeight="1" x14ac:dyDescent="0.2">
      <c r="B69" s="136"/>
      <c r="C69" s="137"/>
      <c r="D69" s="138" t="s">
        <v>167</v>
      </c>
      <c r="E69" s="139"/>
      <c r="F69" s="139"/>
      <c r="G69" s="139"/>
      <c r="H69" s="139"/>
      <c r="I69" s="139"/>
      <c r="J69" s="140">
        <f>J252</f>
        <v>0</v>
      </c>
      <c r="K69" s="137"/>
      <c r="L69" s="141"/>
    </row>
    <row r="70" spans="1:31" s="2" customFormat="1" ht="21.75" customHeight="1" x14ac:dyDescent="0.2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7" customHeight="1" x14ac:dyDescent="0.2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7" customHeight="1" x14ac:dyDescent="0.2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5" customHeight="1" x14ac:dyDescent="0.2">
      <c r="A76" s="36"/>
      <c r="B76" s="37"/>
      <c r="C76" s="25" t="s">
        <v>111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7" customHeight="1" x14ac:dyDescent="0.2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 x14ac:dyDescent="0.2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 x14ac:dyDescent="0.2">
      <c r="A79" s="36"/>
      <c r="B79" s="37"/>
      <c r="C79" s="38"/>
      <c r="D79" s="38"/>
      <c r="E79" s="380" t="str">
        <f>E7</f>
        <v>Oplocení areálu KKN Cheb</v>
      </c>
      <c r="F79" s="381"/>
      <c r="G79" s="381"/>
      <c r="H79" s="381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 x14ac:dyDescent="0.2">
      <c r="A80" s="36"/>
      <c r="B80" s="37"/>
      <c r="C80" s="31" t="s">
        <v>102</v>
      </c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 x14ac:dyDescent="0.2">
      <c r="A81" s="36"/>
      <c r="B81" s="37"/>
      <c r="C81" s="38"/>
      <c r="D81" s="38"/>
      <c r="E81" s="333" t="str">
        <f>E9</f>
        <v>SO-05 - Zděný plot babybox, oprava</v>
      </c>
      <c r="F81" s="382"/>
      <c r="G81" s="382"/>
      <c r="H81" s="382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7" customHeight="1" x14ac:dyDescent="0.2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 x14ac:dyDescent="0.2">
      <c r="A83" s="36"/>
      <c r="B83" s="37"/>
      <c r="C83" s="31" t="s">
        <v>21</v>
      </c>
      <c r="D83" s="38"/>
      <c r="E83" s="38"/>
      <c r="F83" s="29" t="str">
        <f>F12</f>
        <v>Cheb</v>
      </c>
      <c r="G83" s="38"/>
      <c r="H83" s="38"/>
      <c r="I83" s="31" t="s">
        <v>23</v>
      </c>
      <c r="J83" s="61" t="str">
        <f>IF(J12="","",J12)</f>
        <v>21. 8. 2024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7" customHeight="1" x14ac:dyDescent="0.2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15" customHeight="1" x14ac:dyDescent="0.2">
      <c r="A85" s="36"/>
      <c r="B85" s="37"/>
      <c r="C85" s="31" t="s">
        <v>25</v>
      </c>
      <c r="D85" s="38"/>
      <c r="E85" s="38"/>
      <c r="F85" s="29" t="str">
        <f>E15</f>
        <v>Karlovarská krajská nemocnice a.s., Nemocnice Cheb</v>
      </c>
      <c r="G85" s="38"/>
      <c r="H85" s="38"/>
      <c r="I85" s="31" t="s">
        <v>31</v>
      </c>
      <c r="J85" s="34" t="str">
        <f>E21</f>
        <v>PK Beránek &amp; Hradil</v>
      </c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15" customHeight="1" x14ac:dyDescent="0.2">
      <c r="A86" s="36"/>
      <c r="B86" s="37"/>
      <c r="C86" s="31" t="s">
        <v>29</v>
      </c>
      <c r="D86" s="38"/>
      <c r="E86" s="38"/>
      <c r="F86" s="29" t="str">
        <f>IF(E18="","",E18)</f>
        <v>Vyplň údaj</v>
      </c>
      <c r="G86" s="38"/>
      <c r="H86" s="38"/>
      <c r="I86" s="31" t="s">
        <v>34</v>
      </c>
      <c r="J86" s="34" t="str">
        <f>E24</f>
        <v>Jakub Vilingr</v>
      </c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0.25" customHeight="1" x14ac:dyDescent="0.2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11" customFormat="1" ht="29.25" customHeight="1" x14ac:dyDescent="0.2">
      <c r="A88" s="148"/>
      <c r="B88" s="149"/>
      <c r="C88" s="150" t="s">
        <v>112</v>
      </c>
      <c r="D88" s="151" t="s">
        <v>58</v>
      </c>
      <c r="E88" s="151" t="s">
        <v>54</v>
      </c>
      <c r="F88" s="151" t="s">
        <v>55</v>
      </c>
      <c r="G88" s="151" t="s">
        <v>113</v>
      </c>
      <c r="H88" s="151" t="s">
        <v>114</v>
      </c>
      <c r="I88" s="151" t="s">
        <v>115</v>
      </c>
      <c r="J88" s="151" t="s">
        <v>106</v>
      </c>
      <c r="K88" s="152" t="s">
        <v>116</v>
      </c>
      <c r="L88" s="153"/>
      <c r="M88" s="70" t="s">
        <v>19</v>
      </c>
      <c r="N88" s="71" t="s">
        <v>43</v>
      </c>
      <c r="O88" s="71" t="s">
        <v>117</v>
      </c>
      <c r="P88" s="71" t="s">
        <v>118</v>
      </c>
      <c r="Q88" s="71" t="s">
        <v>119</v>
      </c>
      <c r="R88" s="71" t="s">
        <v>120</v>
      </c>
      <c r="S88" s="71" t="s">
        <v>121</v>
      </c>
      <c r="T88" s="72" t="s">
        <v>122</v>
      </c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</row>
    <row r="89" spans="1:65" s="2" customFormat="1" ht="22.75" customHeight="1" x14ac:dyDescent="0.35">
      <c r="A89" s="36"/>
      <c r="B89" s="37"/>
      <c r="C89" s="77" t="s">
        <v>123</v>
      </c>
      <c r="D89" s="38"/>
      <c r="E89" s="38"/>
      <c r="F89" s="38"/>
      <c r="G89" s="38"/>
      <c r="H89" s="38"/>
      <c r="I89" s="38"/>
      <c r="J89" s="154">
        <f>BK89</f>
        <v>0</v>
      </c>
      <c r="K89" s="38"/>
      <c r="L89" s="41"/>
      <c r="M89" s="73"/>
      <c r="N89" s="155"/>
      <c r="O89" s="74"/>
      <c r="P89" s="156">
        <f>P90+P207+P252</f>
        <v>0</v>
      </c>
      <c r="Q89" s="74"/>
      <c r="R89" s="156">
        <f>R90+R207+R252</f>
        <v>1.7045302400000002</v>
      </c>
      <c r="S89" s="74"/>
      <c r="T89" s="157">
        <f>T90+T207+T252</f>
        <v>4.6745830000000002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72</v>
      </c>
      <c r="AU89" s="19" t="s">
        <v>107</v>
      </c>
      <c r="BK89" s="158">
        <f>BK90+BK207+BK252</f>
        <v>0</v>
      </c>
    </row>
    <row r="90" spans="1:65" s="12" customFormat="1" ht="25.9" customHeight="1" x14ac:dyDescent="0.35">
      <c r="B90" s="159"/>
      <c r="C90" s="160"/>
      <c r="D90" s="161" t="s">
        <v>72</v>
      </c>
      <c r="E90" s="162" t="s">
        <v>168</v>
      </c>
      <c r="F90" s="162" t="s">
        <v>169</v>
      </c>
      <c r="G90" s="160"/>
      <c r="H90" s="160"/>
      <c r="I90" s="163"/>
      <c r="J90" s="164">
        <f>BK90</f>
        <v>0</v>
      </c>
      <c r="K90" s="160"/>
      <c r="L90" s="165"/>
      <c r="M90" s="166"/>
      <c r="N90" s="167"/>
      <c r="O90" s="167"/>
      <c r="P90" s="168">
        <f>P91+P121+P150+P189+P203</f>
        <v>0</v>
      </c>
      <c r="Q90" s="167"/>
      <c r="R90" s="168">
        <f>R91+R121+R150+R189+R203</f>
        <v>1.6517535100000003</v>
      </c>
      <c r="S90" s="167"/>
      <c r="T90" s="169">
        <f>T91+T121+T150+T189+T203</f>
        <v>4.6745830000000002</v>
      </c>
      <c r="AR90" s="170" t="s">
        <v>81</v>
      </c>
      <c r="AT90" s="171" t="s">
        <v>72</v>
      </c>
      <c r="AU90" s="171" t="s">
        <v>73</v>
      </c>
      <c r="AY90" s="170" t="s">
        <v>125</v>
      </c>
      <c r="BK90" s="172">
        <f>BK91+BK121+BK150+BK189+BK203</f>
        <v>0</v>
      </c>
    </row>
    <row r="91" spans="1:65" s="12" customFormat="1" ht="22.75" customHeight="1" x14ac:dyDescent="0.25">
      <c r="B91" s="159"/>
      <c r="C91" s="160"/>
      <c r="D91" s="161" t="s">
        <v>72</v>
      </c>
      <c r="E91" s="173" t="s">
        <v>155</v>
      </c>
      <c r="F91" s="173" t="s">
        <v>624</v>
      </c>
      <c r="G91" s="160"/>
      <c r="H91" s="160"/>
      <c r="I91" s="163"/>
      <c r="J91" s="174">
        <f>BK91</f>
        <v>0</v>
      </c>
      <c r="K91" s="160"/>
      <c r="L91" s="165"/>
      <c r="M91" s="166"/>
      <c r="N91" s="167"/>
      <c r="O91" s="167"/>
      <c r="P91" s="168">
        <f>SUM(P92:P120)</f>
        <v>0</v>
      </c>
      <c r="Q91" s="167"/>
      <c r="R91" s="168">
        <f>SUM(R92:R120)</f>
        <v>0.78235057000000008</v>
      </c>
      <c r="S91" s="167"/>
      <c r="T91" s="169">
        <f>SUM(T92:T120)</f>
        <v>0</v>
      </c>
      <c r="AR91" s="170" t="s">
        <v>81</v>
      </c>
      <c r="AT91" s="171" t="s">
        <v>72</v>
      </c>
      <c r="AU91" s="171" t="s">
        <v>81</v>
      </c>
      <c r="AY91" s="170" t="s">
        <v>125</v>
      </c>
      <c r="BK91" s="172">
        <f>SUM(BK92:BK120)</f>
        <v>0</v>
      </c>
    </row>
    <row r="92" spans="1:65" s="2" customFormat="1" ht="16.5" customHeight="1" x14ac:dyDescent="0.2">
      <c r="A92" s="36"/>
      <c r="B92" s="37"/>
      <c r="C92" s="175" t="s">
        <v>81</v>
      </c>
      <c r="D92" s="175" t="s">
        <v>128</v>
      </c>
      <c r="E92" s="176" t="s">
        <v>625</v>
      </c>
      <c r="F92" s="177" t="s">
        <v>626</v>
      </c>
      <c r="G92" s="178" t="s">
        <v>196</v>
      </c>
      <c r="H92" s="179">
        <v>0.318</v>
      </c>
      <c r="I92" s="180"/>
      <c r="J92" s="181">
        <f>ROUND(I92*H92,2)</f>
        <v>0</v>
      </c>
      <c r="K92" s="177" t="s">
        <v>131</v>
      </c>
      <c r="L92" s="41"/>
      <c r="M92" s="182" t="s">
        <v>19</v>
      </c>
      <c r="N92" s="183" t="s">
        <v>44</v>
      </c>
      <c r="O92" s="66"/>
      <c r="P92" s="184">
        <f>O92*H92</f>
        <v>0</v>
      </c>
      <c r="Q92" s="184">
        <v>2.3011300000000001</v>
      </c>
      <c r="R92" s="184">
        <f>Q92*H92</f>
        <v>0.73175934000000009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155</v>
      </c>
      <c r="AT92" s="186" t="s">
        <v>128</v>
      </c>
      <c r="AU92" s="186" t="s">
        <v>83</v>
      </c>
      <c r="AY92" s="19" t="s">
        <v>125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9" t="s">
        <v>81</v>
      </c>
      <c r="BK92" s="187">
        <f>ROUND(I92*H92,2)</f>
        <v>0</v>
      </c>
      <c r="BL92" s="19" t="s">
        <v>155</v>
      </c>
      <c r="BM92" s="186" t="s">
        <v>627</v>
      </c>
    </row>
    <row r="93" spans="1:65" s="2" customFormat="1" ht="10" x14ac:dyDescent="0.2">
      <c r="A93" s="36"/>
      <c r="B93" s="37"/>
      <c r="C93" s="38"/>
      <c r="D93" s="188" t="s">
        <v>134</v>
      </c>
      <c r="E93" s="38"/>
      <c r="F93" s="189" t="s">
        <v>628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134</v>
      </c>
      <c r="AU93" s="19" t="s">
        <v>83</v>
      </c>
    </row>
    <row r="94" spans="1:65" s="2" customFormat="1" ht="10" x14ac:dyDescent="0.2">
      <c r="A94" s="36"/>
      <c r="B94" s="37"/>
      <c r="C94" s="38"/>
      <c r="D94" s="193" t="s">
        <v>135</v>
      </c>
      <c r="E94" s="38"/>
      <c r="F94" s="194" t="s">
        <v>629</v>
      </c>
      <c r="G94" s="38"/>
      <c r="H94" s="38"/>
      <c r="I94" s="190"/>
      <c r="J94" s="38"/>
      <c r="K94" s="38"/>
      <c r="L94" s="41"/>
      <c r="M94" s="191"/>
      <c r="N94" s="192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135</v>
      </c>
      <c r="AU94" s="19" t="s">
        <v>83</v>
      </c>
    </row>
    <row r="95" spans="1:65" s="14" customFormat="1" ht="10" x14ac:dyDescent="0.2">
      <c r="B95" s="211"/>
      <c r="C95" s="212"/>
      <c r="D95" s="188" t="s">
        <v>151</v>
      </c>
      <c r="E95" s="213" t="s">
        <v>19</v>
      </c>
      <c r="F95" s="214" t="s">
        <v>630</v>
      </c>
      <c r="G95" s="212"/>
      <c r="H95" s="213" t="s">
        <v>19</v>
      </c>
      <c r="I95" s="215"/>
      <c r="J95" s="212"/>
      <c r="K95" s="212"/>
      <c r="L95" s="216"/>
      <c r="M95" s="217"/>
      <c r="N95" s="218"/>
      <c r="O95" s="218"/>
      <c r="P95" s="218"/>
      <c r="Q95" s="218"/>
      <c r="R95" s="218"/>
      <c r="S95" s="218"/>
      <c r="T95" s="219"/>
      <c r="AT95" s="220" t="s">
        <v>151</v>
      </c>
      <c r="AU95" s="220" t="s">
        <v>83</v>
      </c>
      <c r="AV95" s="14" t="s">
        <v>81</v>
      </c>
      <c r="AW95" s="14" t="s">
        <v>33</v>
      </c>
      <c r="AX95" s="14" t="s">
        <v>73</v>
      </c>
      <c r="AY95" s="220" t="s">
        <v>125</v>
      </c>
    </row>
    <row r="96" spans="1:65" s="14" customFormat="1" ht="10" x14ac:dyDescent="0.2">
      <c r="B96" s="211"/>
      <c r="C96" s="212"/>
      <c r="D96" s="188" t="s">
        <v>151</v>
      </c>
      <c r="E96" s="213" t="s">
        <v>19</v>
      </c>
      <c r="F96" s="214" t="s">
        <v>631</v>
      </c>
      <c r="G96" s="212"/>
      <c r="H96" s="213" t="s">
        <v>19</v>
      </c>
      <c r="I96" s="215"/>
      <c r="J96" s="212"/>
      <c r="K96" s="212"/>
      <c r="L96" s="216"/>
      <c r="M96" s="217"/>
      <c r="N96" s="218"/>
      <c r="O96" s="218"/>
      <c r="P96" s="218"/>
      <c r="Q96" s="218"/>
      <c r="R96" s="218"/>
      <c r="S96" s="218"/>
      <c r="T96" s="219"/>
      <c r="AT96" s="220" t="s">
        <v>151</v>
      </c>
      <c r="AU96" s="220" t="s">
        <v>83</v>
      </c>
      <c r="AV96" s="14" t="s">
        <v>81</v>
      </c>
      <c r="AW96" s="14" t="s">
        <v>33</v>
      </c>
      <c r="AX96" s="14" t="s">
        <v>73</v>
      </c>
      <c r="AY96" s="220" t="s">
        <v>125</v>
      </c>
    </row>
    <row r="97" spans="1:65" s="13" customFormat="1" ht="10" x14ac:dyDescent="0.2">
      <c r="B97" s="196"/>
      <c r="C97" s="197"/>
      <c r="D97" s="188" t="s">
        <v>151</v>
      </c>
      <c r="E97" s="198" t="s">
        <v>19</v>
      </c>
      <c r="F97" s="199" t="s">
        <v>632</v>
      </c>
      <c r="G97" s="197"/>
      <c r="H97" s="200">
        <v>0.318</v>
      </c>
      <c r="I97" s="201"/>
      <c r="J97" s="197"/>
      <c r="K97" s="197"/>
      <c r="L97" s="202"/>
      <c r="M97" s="203"/>
      <c r="N97" s="204"/>
      <c r="O97" s="204"/>
      <c r="P97" s="204"/>
      <c r="Q97" s="204"/>
      <c r="R97" s="204"/>
      <c r="S97" s="204"/>
      <c r="T97" s="205"/>
      <c r="AT97" s="206" t="s">
        <v>151</v>
      </c>
      <c r="AU97" s="206" t="s">
        <v>83</v>
      </c>
      <c r="AV97" s="13" t="s">
        <v>83</v>
      </c>
      <c r="AW97" s="13" t="s">
        <v>33</v>
      </c>
      <c r="AX97" s="13" t="s">
        <v>81</v>
      </c>
      <c r="AY97" s="206" t="s">
        <v>125</v>
      </c>
    </row>
    <row r="98" spans="1:65" s="2" customFormat="1" ht="16.5" customHeight="1" x14ac:dyDescent="0.2">
      <c r="A98" s="36"/>
      <c r="B98" s="37"/>
      <c r="C98" s="175" t="s">
        <v>83</v>
      </c>
      <c r="D98" s="175" t="s">
        <v>128</v>
      </c>
      <c r="E98" s="176" t="s">
        <v>633</v>
      </c>
      <c r="F98" s="177" t="s">
        <v>634</v>
      </c>
      <c r="G98" s="178" t="s">
        <v>397</v>
      </c>
      <c r="H98" s="179">
        <v>1.77</v>
      </c>
      <c r="I98" s="180"/>
      <c r="J98" s="181">
        <f>ROUND(I98*H98,2)</f>
        <v>0</v>
      </c>
      <c r="K98" s="177" t="s">
        <v>131</v>
      </c>
      <c r="L98" s="41"/>
      <c r="M98" s="182" t="s">
        <v>19</v>
      </c>
      <c r="N98" s="183" t="s">
        <v>44</v>
      </c>
      <c r="O98" s="66"/>
      <c r="P98" s="184">
        <f>O98*H98</f>
        <v>0</v>
      </c>
      <c r="Q98" s="184">
        <v>1.1169999999999999E-2</v>
      </c>
      <c r="R98" s="184">
        <f>Q98*H98</f>
        <v>1.9770899999999998E-2</v>
      </c>
      <c r="S98" s="184">
        <v>0</v>
      </c>
      <c r="T98" s="185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155</v>
      </c>
      <c r="AT98" s="186" t="s">
        <v>128</v>
      </c>
      <c r="AU98" s="186" t="s">
        <v>83</v>
      </c>
      <c r="AY98" s="19" t="s">
        <v>125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9" t="s">
        <v>81</v>
      </c>
      <c r="BK98" s="187">
        <f>ROUND(I98*H98,2)</f>
        <v>0</v>
      </c>
      <c r="BL98" s="19" t="s">
        <v>155</v>
      </c>
      <c r="BM98" s="186" t="s">
        <v>635</v>
      </c>
    </row>
    <row r="99" spans="1:65" s="2" customFormat="1" ht="10" x14ac:dyDescent="0.2">
      <c r="A99" s="36"/>
      <c r="B99" s="37"/>
      <c r="C99" s="38"/>
      <c r="D99" s="188" t="s">
        <v>134</v>
      </c>
      <c r="E99" s="38"/>
      <c r="F99" s="189" t="s">
        <v>636</v>
      </c>
      <c r="G99" s="38"/>
      <c r="H99" s="38"/>
      <c r="I99" s="190"/>
      <c r="J99" s="38"/>
      <c r="K99" s="38"/>
      <c r="L99" s="41"/>
      <c r="M99" s="191"/>
      <c r="N99" s="192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134</v>
      </c>
      <c r="AU99" s="19" t="s">
        <v>83</v>
      </c>
    </row>
    <row r="100" spans="1:65" s="2" customFormat="1" ht="10" x14ac:dyDescent="0.2">
      <c r="A100" s="36"/>
      <c r="B100" s="37"/>
      <c r="C100" s="38"/>
      <c r="D100" s="193" t="s">
        <v>135</v>
      </c>
      <c r="E100" s="38"/>
      <c r="F100" s="194" t="s">
        <v>637</v>
      </c>
      <c r="G100" s="38"/>
      <c r="H100" s="38"/>
      <c r="I100" s="190"/>
      <c r="J100" s="38"/>
      <c r="K100" s="38"/>
      <c r="L100" s="41"/>
      <c r="M100" s="191"/>
      <c r="N100" s="192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135</v>
      </c>
      <c r="AU100" s="19" t="s">
        <v>83</v>
      </c>
    </row>
    <row r="101" spans="1:65" s="14" customFormat="1" ht="10" x14ac:dyDescent="0.2">
      <c r="B101" s="211"/>
      <c r="C101" s="212"/>
      <c r="D101" s="188" t="s">
        <v>151</v>
      </c>
      <c r="E101" s="213" t="s">
        <v>19</v>
      </c>
      <c r="F101" s="214" t="s">
        <v>630</v>
      </c>
      <c r="G101" s="212"/>
      <c r="H101" s="213" t="s">
        <v>19</v>
      </c>
      <c r="I101" s="215"/>
      <c r="J101" s="212"/>
      <c r="K101" s="212"/>
      <c r="L101" s="216"/>
      <c r="M101" s="217"/>
      <c r="N101" s="218"/>
      <c r="O101" s="218"/>
      <c r="P101" s="218"/>
      <c r="Q101" s="218"/>
      <c r="R101" s="218"/>
      <c r="S101" s="218"/>
      <c r="T101" s="219"/>
      <c r="AT101" s="220" t="s">
        <v>151</v>
      </c>
      <c r="AU101" s="220" t="s">
        <v>83</v>
      </c>
      <c r="AV101" s="14" t="s">
        <v>81</v>
      </c>
      <c r="AW101" s="14" t="s">
        <v>33</v>
      </c>
      <c r="AX101" s="14" t="s">
        <v>73</v>
      </c>
      <c r="AY101" s="220" t="s">
        <v>125</v>
      </c>
    </row>
    <row r="102" spans="1:65" s="14" customFormat="1" ht="10" x14ac:dyDescent="0.2">
      <c r="B102" s="211"/>
      <c r="C102" s="212"/>
      <c r="D102" s="188" t="s">
        <v>151</v>
      </c>
      <c r="E102" s="213" t="s">
        <v>19</v>
      </c>
      <c r="F102" s="214" t="s">
        <v>631</v>
      </c>
      <c r="G102" s="212"/>
      <c r="H102" s="213" t="s">
        <v>19</v>
      </c>
      <c r="I102" s="215"/>
      <c r="J102" s="212"/>
      <c r="K102" s="212"/>
      <c r="L102" s="216"/>
      <c r="M102" s="217"/>
      <c r="N102" s="218"/>
      <c r="O102" s="218"/>
      <c r="P102" s="218"/>
      <c r="Q102" s="218"/>
      <c r="R102" s="218"/>
      <c r="S102" s="218"/>
      <c r="T102" s="219"/>
      <c r="AT102" s="220" t="s">
        <v>151</v>
      </c>
      <c r="AU102" s="220" t="s">
        <v>83</v>
      </c>
      <c r="AV102" s="14" t="s">
        <v>81</v>
      </c>
      <c r="AW102" s="14" t="s">
        <v>33</v>
      </c>
      <c r="AX102" s="14" t="s">
        <v>73</v>
      </c>
      <c r="AY102" s="220" t="s">
        <v>125</v>
      </c>
    </row>
    <row r="103" spans="1:65" s="13" customFormat="1" ht="10" x14ac:dyDescent="0.2">
      <c r="B103" s="196"/>
      <c r="C103" s="197"/>
      <c r="D103" s="188" t="s">
        <v>151</v>
      </c>
      <c r="E103" s="198" t="s">
        <v>19</v>
      </c>
      <c r="F103" s="199" t="s">
        <v>638</v>
      </c>
      <c r="G103" s="197"/>
      <c r="H103" s="200">
        <v>1.18</v>
      </c>
      <c r="I103" s="201"/>
      <c r="J103" s="197"/>
      <c r="K103" s="197"/>
      <c r="L103" s="202"/>
      <c r="M103" s="203"/>
      <c r="N103" s="204"/>
      <c r="O103" s="204"/>
      <c r="P103" s="204"/>
      <c r="Q103" s="204"/>
      <c r="R103" s="204"/>
      <c r="S103" s="204"/>
      <c r="T103" s="205"/>
      <c r="AT103" s="206" t="s">
        <v>151</v>
      </c>
      <c r="AU103" s="206" t="s">
        <v>83</v>
      </c>
      <c r="AV103" s="13" t="s">
        <v>83</v>
      </c>
      <c r="AW103" s="13" t="s">
        <v>33</v>
      </c>
      <c r="AX103" s="13" t="s">
        <v>73</v>
      </c>
      <c r="AY103" s="206" t="s">
        <v>125</v>
      </c>
    </row>
    <row r="104" spans="1:65" s="13" customFormat="1" ht="10" x14ac:dyDescent="0.2">
      <c r="B104" s="196"/>
      <c r="C104" s="197"/>
      <c r="D104" s="188" t="s">
        <v>151</v>
      </c>
      <c r="E104" s="198" t="s">
        <v>19</v>
      </c>
      <c r="F104" s="199" t="s">
        <v>639</v>
      </c>
      <c r="G104" s="197"/>
      <c r="H104" s="200">
        <v>0.59</v>
      </c>
      <c r="I104" s="201"/>
      <c r="J104" s="197"/>
      <c r="K104" s="197"/>
      <c r="L104" s="202"/>
      <c r="M104" s="203"/>
      <c r="N104" s="204"/>
      <c r="O104" s="204"/>
      <c r="P104" s="204"/>
      <c r="Q104" s="204"/>
      <c r="R104" s="204"/>
      <c r="S104" s="204"/>
      <c r="T104" s="205"/>
      <c r="AT104" s="206" t="s">
        <v>151</v>
      </c>
      <c r="AU104" s="206" t="s">
        <v>83</v>
      </c>
      <c r="AV104" s="13" t="s">
        <v>83</v>
      </c>
      <c r="AW104" s="13" t="s">
        <v>33</v>
      </c>
      <c r="AX104" s="13" t="s">
        <v>73</v>
      </c>
      <c r="AY104" s="206" t="s">
        <v>125</v>
      </c>
    </row>
    <row r="105" spans="1:65" s="15" customFormat="1" ht="10" x14ac:dyDescent="0.2">
      <c r="B105" s="221"/>
      <c r="C105" s="222"/>
      <c r="D105" s="188" t="s">
        <v>151</v>
      </c>
      <c r="E105" s="223" t="s">
        <v>19</v>
      </c>
      <c r="F105" s="224" t="s">
        <v>193</v>
      </c>
      <c r="G105" s="222"/>
      <c r="H105" s="225">
        <v>1.77</v>
      </c>
      <c r="I105" s="226"/>
      <c r="J105" s="222"/>
      <c r="K105" s="222"/>
      <c r="L105" s="227"/>
      <c r="M105" s="228"/>
      <c r="N105" s="229"/>
      <c r="O105" s="229"/>
      <c r="P105" s="229"/>
      <c r="Q105" s="229"/>
      <c r="R105" s="229"/>
      <c r="S105" s="229"/>
      <c r="T105" s="230"/>
      <c r="AT105" s="231" t="s">
        <v>151</v>
      </c>
      <c r="AU105" s="231" t="s">
        <v>83</v>
      </c>
      <c r="AV105" s="15" t="s">
        <v>155</v>
      </c>
      <c r="AW105" s="15" t="s">
        <v>33</v>
      </c>
      <c r="AX105" s="15" t="s">
        <v>81</v>
      </c>
      <c r="AY105" s="231" t="s">
        <v>125</v>
      </c>
    </row>
    <row r="106" spans="1:65" s="2" customFormat="1" ht="16.5" customHeight="1" x14ac:dyDescent="0.2">
      <c r="A106" s="36"/>
      <c r="B106" s="37"/>
      <c r="C106" s="175" t="s">
        <v>145</v>
      </c>
      <c r="D106" s="175" t="s">
        <v>128</v>
      </c>
      <c r="E106" s="176" t="s">
        <v>640</v>
      </c>
      <c r="F106" s="177" t="s">
        <v>641</v>
      </c>
      <c r="G106" s="178" t="s">
        <v>397</v>
      </c>
      <c r="H106" s="179">
        <v>1.77</v>
      </c>
      <c r="I106" s="180"/>
      <c r="J106" s="181">
        <f>ROUND(I106*H106,2)</f>
        <v>0</v>
      </c>
      <c r="K106" s="177" t="s">
        <v>131</v>
      </c>
      <c r="L106" s="41"/>
      <c r="M106" s="182" t="s">
        <v>19</v>
      </c>
      <c r="N106" s="183" t="s">
        <v>44</v>
      </c>
      <c r="O106" s="66"/>
      <c r="P106" s="184">
        <f>O106*H106</f>
        <v>0</v>
      </c>
      <c r="Q106" s="184">
        <v>0</v>
      </c>
      <c r="R106" s="184">
        <f>Q106*H106</f>
        <v>0</v>
      </c>
      <c r="S106" s="184">
        <v>0</v>
      </c>
      <c r="T106" s="185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6" t="s">
        <v>155</v>
      </c>
      <c r="AT106" s="186" t="s">
        <v>128</v>
      </c>
      <c r="AU106" s="186" t="s">
        <v>83</v>
      </c>
      <c r="AY106" s="19" t="s">
        <v>125</v>
      </c>
      <c r="BE106" s="187">
        <f>IF(N106="základní",J106,0)</f>
        <v>0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9" t="s">
        <v>81</v>
      </c>
      <c r="BK106" s="187">
        <f>ROUND(I106*H106,2)</f>
        <v>0</v>
      </c>
      <c r="BL106" s="19" t="s">
        <v>155</v>
      </c>
      <c r="BM106" s="186" t="s">
        <v>642</v>
      </c>
    </row>
    <row r="107" spans="1:65" s="2" customFormat="1" ht="10" x14ac:dyDescent="0.2">
      <c r="A107" s="36"/>
      <c r="B107" s="37"/>
      <c r="C107" s="38"/>
      <c r="D107" s="188" t="s">
        <v>134</v>
      </c>
      <c r="E107" s="38"/>
      <c r="F107" s="189" t="s">
        <v>643</v>
      </c>
      <c r="G107" s="38"/>
      <c r="H107" s="38"/>
      <c r="I107" s="190"/>
      <c r="J107" s="38"/>
      <c r="K107" s="38"/>
      <c r="L107" s="41"/>
      <c r="M107" s="191"/>
      <c r="N107" s="192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134</v>
      </c>
      <c r="AU107" s="19" t="s">
        <v>83</v>
      </c>
    </row>
    <row r="108" spans="1:65" s="2" customFormat="1" ht="10" x14ac:dyDescent="0.2">
      <c r="A108" s="36"/>
      <c r="B108" s="37"/>
      <c r="C108" s="38"/>
      <c r="D108" s="193" t="s">
        <v>135</v>
      </c>
      <c r="E108" s="38"/>
      <c r="F108" s="194" t="s">
        <v>644</v>
      </c>
      <c r="G108" s="38"/>
      <c r="H108" s="38"/>
      <c r="I108" s="190"/>
      <c r="J108" s="38"/>
      <c r="K108" s="38"/>
      <c r="L108" s="41"/>
      <c r="M108" s="191"/>
      <c r="N108" s="192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135</v>
      </c>
      <c r="AU108" s="19" t="s">
        <v>83</v>
      </c>
    </row>
    <row r="109" spans="1:65" s="14" customFormat="1" ht="10" x14ac:dyDescent="0.2">
      <c r="B109" s="211"/>
      <c r="C109" s="212"/>
      <c r="D109" s="188" t="s">
        <v>151</v>
      </c>
      <c r="E109" s="213" t="s">
        <v>19</v>
      </c>
      <c r="F109" s="214" t="s">
        <v>630</v>
      </c>
      <c r="G109" s="212"/>
      <c r="H109" s="213" t="s">
        <v>19</v>
      </c>
      <c r="I109" s="215"/>
      <c r="J109" s="212"/>
      <c r="K109" s="212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151</v>
      </c>
      <c r="AU109" s="220" t="s">
        <v>83</v>
      </c>
      <c r="AV109" s="14" t="s">
        <v>81</v>
      </c>
      <c r="AW109" s="14" t="s">
        <v>33</v>
      </c>
      <c r="AX109" s="14" t="s">
        <v>73</v>
      </c>
      <c r="AY109" s="220" t="s">
        <v>125</v>
      </c>
    </row>
    <row r="110" spans="1:65" s="14" customFormat="1" ht="10" x14ac:dyDescent="0.2">
      <c r="B110" s="211"/>
      <c r="C110" s="212"/>
      <c r="D110" s="188" t="s">
        <v>151</v>
      </c>
      <c r="E110" s="213" t="s">
        <v>19</v>
      </c>
      <c r="F110" s="214" t="s">
        <v>631</v>
      </c>
      <c r="G110" s="212"/>
      <c r="H110" s="213" t="s">
        <v>19</v>
      </c>
      <c r="I110" s="215"/>
      <c r="J110" s="212"/>
      <c r="K110" s="212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151</v>
      </c>
      <c r="AU110" s="220" t="s">
        <v>83</v>
      </c>
      <c r="AV110" s="14" t="s">
        <v>81</v>
      </c>
      <c r="AW110" s="14" t="s">
        <v>33</v>
      </c>
      <c r="AX110" s="14" t="s">
        <v>73</v>
      </c>
      <c r="AY110" s="220" t="s">
        <v>125</v>
      </c>
    </row>
    <row r="111" spans="1:65" s="13" customFormat="1" ht="10" x14ac:dyDescent="0.2">
      <c r="B111" s="196"/>
      <c r="C111" s="197"/>
      <c r="D111" s="188" t="s">
        <v>151</v>
      </c>
      <c r="E111" s="198" t="s">
        <v>19</v>
      </c>
      <c r="F111" s="199" t="s">
        <v>638</v>
      </c>
      <c r="G111" s="197"/>
      <c r="H111" s="200">
        <v>1.18</v>
      </c>
      <c r="I111" s="201"/>
      <c r="J111" s="197"/>
      <c r="K111" s="197"/>
      <c r="L111" s="202"/>
      <c r="M111" s="203"/>
      <c r="N111" s="204"/>
      <c r="O111" s="204"/>
      <c r="P111" s="204"/>
      <c r="Q111" s="204"/>
      <c r="R111" s="204"/>
      <c r="S111" s="204"/>
      <c r="T111" s="205"/>
      <c r="AT111" s="206" t="s">
        <v>151</v>
      </c>
      <c r="AU111" s="206" t="s">
        <v>83</v>
      </c>
      <c r="AV111" s="13" t="s">
        <v>83</v>
      </c>
      <c r="AW111" s="13" t="s">
        <v>33</v>
      </c>
      <c r="AX111" s="13" t="s">
        <v>73</v>
      </c>
      <c r="AY111" s="206" t="s">
        <v>125</v>
      </c>
    </row>
    <row r="112" spans="1:65" s="13" customFormat="1" ht="10" x14ac:dyDescent="0.2">
      <c r="B112" s="196"/>
      <c r="C112" s="197"/>
      <c r="D112" s="188" t="s">
        <v>151</v>
      </c>
      <c r="E112" s="198" t="s">
        <v>19</v>
      </c>
      <c r="F112" s="199" t="s">
        <v>639</v>
      </c>
      <c r="G112" s="197"/>
      <c r="H112" s="200">
        <v>0.59</v>
      </c>
      <c r="I112" s="201"/>
      <c r="J112" s="197"/>
      <c r="K112" s="197"/>
      <c r="L112" s="202"/>
      <c r="M112" s="203"/>
      <c r="N112" s="204"/>
      <c r="O112" s="204"/>
      <c r="P112" s="204"/>
      <c r="Q112" s="204"/>
      <c r="R112" s="204"/>
      <c r="S112" s="204"/>
      <c r="T112" s="205"/>
      <c r="AT112" s="206" t="s">
        <v>151</v>
      </c>
      <c r="AU112" s="206" t="s">
        <v>83</v>
      </c>
      <c r="AV112" s="13" t="s">
        <v>83</v>
      </c>
      <c r="AW112" s="13" t="s">
        <v>33</v>
      </c>
      <c r="AX112" s="13" t="s">
        <v>73</v>
      </c>
      <c r="AY112" s="206" t="s">
        <v>125</v>
      </c>
    </row>
    <row r="113" spans="1:65" s="15" customFormat="1" ht="10" x14ac:dyDescent="0.2">
      <c r="B113" s="221"/>
      <c r="C113" s="222"/>
      <c r="D113" s="188" t="s">
        <v>151</v>
      </c>
      <c r="E113" s="223" t="s">
        <v>19</v>
      </c>
      <c r="F113" s="224" t="s">
        <v>193</v>
      </c>
      <c r="G113" s="222"/>
      <c r="H113" s="225">
        <v>1.77</v>
      </c>
      <c r="I113" s="226"/>
      <c r="J113" s="222"/>
      <c r="K113" s="222"/>
      <c r="L113" s="227"/>
      <c r="M113" s="228"/>
      <c r="N113" s="229"/>
      <c r="O113" s="229"/>
      <c r="P113" s="229"/>
      <c r="Q113" s="229"/>
      <c r="R113" s="229"/>
      <c r="S113" s="229"/>
      <c r="T113" s="230"/>
      <c r="AT113" s="231" t="s">
        <v>151</v>
      </c>
      <c r="AU113" s="231" t="s">
        <v>83</v>
      </c>
      <c r="AV113" s="15" t="s">
        <v>155</v>
      </c>
      <c r="AW113" s="15" t="s">
        <v>33</v>
      </c>
      <c r="AX113" s="15" t="s">
        <v>81</v>
      </c>
      <c r="AY113" s="231" t="s">
        <v>125</v>
      </c>
    </row>
    <row r="114" spans="1:65" s="2" customFormat="1" ht="21.75" customHeight="1" x14ac:dyDescent="0.2">
      <c r="A114" s="36"/>
      <c r="B114" s="37"/>
      <c r="C114" s="175" t="s">
        <v>155</v>
      </c>
      <c r="D114" s="175" t="s">
        <v>128</v>
      </c>
      <c r="E114" s="176" t="s">
        <v>645</v>
      </c>
      <c r="F114" s="177" t="s">
        <v>646</v>
      </c>
      <c r="G114" s="178" t="s">
        <v>211</v>
      </c>
      <c r="H114" s="179">
        <v>2.9000000000000001E-2</v>
      </c>
      <c r="I114" s="180"/>
      <c r="J114" s="181">
        <f>ROUND(I114*H114,2)</f>
        <v>0</v>
      </c>
      <c r="K114" s="177" t="s">
        <v>131</v>
      </c>
      <c r="L114" s="41"/>
      <c r="M114" s="182" t="s">
        <v>19</v>
      </c>
      <c r="N114" s="183" t="s">
        <v>44</v>
      </c>
      <c r="O114" s="66"/>
      <c r="P114" s="184">
        <f>O114*H114</f>
        <v>0</v>
      </c>
      <c r="Q114" s="184">
        <v>1.06277</v>
      </c>
      <c r="R114" s="184">
        <f>Q114*H114</f>
        <v>3.082033E-2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155</v>
      </c>
      <c r="AT114" s="186" t="s">
        <v>128</v>
      </c>
      <c r="AU114" s="186" t="s">
        <v>83</v>
      </c>
      <c r="AY114" s="19" t="s">
        <v>125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9" t="s">
        <v>81</v>
      </c>
      <c r="BK114" s="187">
        <f>ROUND(I114*H114,2)</f>
        <v>0</v>
      </c>
      <c r="BL114" s="19" t="s">
        <v>155</v>
      </c>
      <c r="BM114" s="186" t="s">
        <v>647</v>
      </c>
    </row>
    <row r="115" spans="1:65" s="2" customFormat="1" ht="10" x14ac:dyDescent="0.2">
      <c r="A115" s="36"/>
      <c r="B115" s="37"/>
      <c r="C115" s="38"/>
      <c r="D115" s="188" t="s">
        <v>134</v>
      </c>
      <c r="E115" s="38"/>
      <c r="F115" s="189" t="s">
        <v>648</v>
      </c>
      <c r="G115" s="38"/>
      <c r="H115" s="38"/>
      <c r="I115" s="190"/>
      <c r="J115" s="38"/>
      <c r="K115" s="38"/>
      <c r="L115" s="41"/>
      <c r="M115" s="191"/>
      <c r="N115" s="192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134</v>
      </c>
      <c r="AU115" s="19" t="s">
        <v>83</v>
      </c>
    </row>
    <row r="116" spans="1:65" s="2" customFormat="1" ht="10" x14ac:dyDescent="0.2">
      <c r="A116" s="36"/>
      <c r="B116" s="37"/>
      <c r="C116" s="38"/>
      <c r="D116" s="193" t="s">
        <v>135</v>
      </c>
      <c r="E116" s="38"/>
      <c r="F116" s="194" t="s">
        <v>649</v>
      </c>
      <c r="G116" s="38"/>
      <c r="H116" s="38"/>
      <c r="I116" s="190"/>
      <c r="J116" s="38"/>
      <c r="K116" s="38"/>
      <c r="L116" s="41"/>
      <c r="M116" s="191"/>
      <c r="N116" s="192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135</v>
      </c>
      <c r="AU116" s="19" t="s">
        <v>83</v>
      </c>
    </row>
    <row r="117" spans="1:65" s="14" customFormat="1" ht="10" x14ac:dyDescent="0.2">
      <c r="B117" s="211"/>
      <c r="C117" s="212"/>
      <c r="D117" s="188" t="s">
        <v>151</v>
      </c>
      <c r="E117" s="213" t="s">
        <v>19</v>
      </c>
      <c r="F117" s="214" t="s">
        <v>630</v>
      </c>
      <c r="G117" s="212"/>
      <c r="H117" s="213" t="s">
        <v>19</v>
      </c>
      <c r="I117" s="215"/>
      <c r="J117" s="212"/>
      <c r="K117" s="212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151</v>
      </c>
      <c r="AU117" s="220" t="s">
        <v>83</v>
      </c>
      <c r="AV117" s="14" t="s">
        <v>81</v>
      </c>
      <c r="AW117" s="14" t="s">
        <v>33</v>
      </c>
      <c r="AX117" s="14" t="s">
        <v>73</v>
      </c>
      <c r="AY117" s="220" t="s">
        <v>125</v>
      </c>
    </row>
    <row r="118" spans="1:65" s="14" customFormat="1" ht="10" x14ac:dyDescent="0.2">
      <c r="B118" s="211"/>
      <c r="C118" s="212"/>
      <c r="D118" s="188" t="s">
        <v>151</v>
      </c>
      <c r="E118" s="213" t="s">
        <v>19</v>
      </c>
      <c r="F118" s="214" t="s">
        <v>631</v>
      </c>
      <c r="G118" s="212"/>
      <c r="H118" s="213" t="s">
        <v>19</v>
      </c>
      <c r="I118" s="215"/>
      <c r="J118" s="212"/>
      <c r="K118" s="212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151</v>
      </c>
      <c r="AU118" s="220" t="s">
        <v>83</v>
      </c>
      <c r="AV118" s="14" t="s">
        <v>81</v>
      </c>
      <c r="AW118" s="14" t="s">
        <v>33</v>
      </c>
      <c r="AX118" s="14" t="s">
        <v>73</v>
      </c>
      <c r="AY118" s="220" t="s">
        <v>125</v>
      </c>
    </row>
    <row r="119" spans="1:65" s="13" customFormat="1" ht="10" x14ac:dyDescent="0.2">
      <c r="B119" s="196"/>
      <c r="C119" s="197"/>
      <c r="D119" s="188" t="s">
        <v>151</v>
      </c>
      <c r="E119" s="198" t="s">
        <v>19</v>
      </c>
      <c r="F119" s="199" t="s">
        <v>650</v>
      </c>
      <c r="G119" s="197"/>
      <c r="H119" s="200">
        <v>2.5000000000000001E-2</v>
      </c>
      <c r="I119" s="201"/>
      <c r="J119" s="197"/>
      <c r="K119" s="197"/>
      <c r="L119" s="202"/>
      <c r="M119" s="203"/>
      <c r="N119" s="204"/>
      <c r="O119" s="204"/>
      <c r="P119" s="204"/>
      <c r="Q119" s="204"/>
      <c r="R119" s="204"/>
      <c r="S119" s="204"/>
      <c r="T119" s="205"/>
      <c r="AT119" s="206" t="s">
        <v>151</v>
      </c>
      <c r="AU119" s="206" t="s">
        <v>83</v>
      </c>
      <c r="AV119" s="13" t="s">
        <v>83</v>
      </c>
      <c r="AW119" s="13" t="s">
        <v>33</v>
      </c>
      <c r="AX119" s="13" t="s">
        <v>81</v>
      </c>
      <c r="AY119" s="206" t="s">
        <v>125</v>
      </c>
    </row>
    <row r="120" spans="1:65" s="13" customFormat="1" ht="10" x14ac:dyDescent="0.2">
      <c r="B120" s="196"/>
      <c r="C120" s="197"/>
      <c r="D120" s="188" t="s">
        <v>151</v>
      </c>
      <c r="E120" s="197"/>
      <c r="F120" s="199" t="s">
        <v>651</v>
      </c>
      <c r="G120" s="197"/>
      <c r="H120" s="200">
        <v>2.9000000000000001E-2</v>
      </c>
      <c r="I120" s="201"/>
      <c r="J120" s="197"/>
      <c r="K120" s="197"/>
      <c r="L120" s="202"/>
      <c r="M120" s="203"/>
      <c r="N120" s="204"/>
      <c r="O120" s="204"/>
      <c r="P120" s="204"/>
      <c r="Q120" s="204"/>
      <c r="R120" s="204"/>
      <c r="S120" s="204"/>
      <c r="T120" s="205"/>
      <c r="AT120" s="206" t="s">
        <v>151</v>
      </c>
      <c r="AU120" s="206" t="s">
        <v>83</v>
      </c>
      <c r="AV120" s="13" t="s">
        <v>83</v>
      </c>
      <c r="AW120" s="13" t="s">
        <v>4</v>
      </c>
      <c r="AX120" s="13" t="s">
        <v>81</v>
      </c>
      <c r="AY120" s="206" t="s">
        <v>125</v>
      </c>
    </row>
    <row r="121" spans="1:65" s="12" customFormat="1" ht="22.75" customHeight="1" x14ac:dyDescent="0.25">
      <c r="B121" s="159"/>
      <c r="C121" s="160"/>
      <c r="D121" s="161" t="s">
        <v>72</v>
      </c>
      <c r="E121" s="173" t="s">
        <v>233</v>
      </c>
      <c r="F121" s="173" t="s">
        <v>394</v>
      </c>
      <c r="G121" s="160"/>
      <c r="H121" s="160"/>
      <c r="I121" s="163"/>
      <c r="J121" s="174">
        <f>BK121</f>
        <v>0</v>
      </c>
      <c r="K121" s="160"/>
      <c r="L121" s="165"/>
      <c r="M121" s="166"/>
      <c r="N121" s="167"/>
      <c r="O121" s="167"/>
      <c r="P121" s="168">
        <f>SUM(P122:P149)</f>
        <v>0</v>
      </c>
      <c r="Q121" s="167"/>
      <c r="R121" s="168">
        <f>SUM(R122:R149)</f>
        <v>0.86940294000000007</v>
      </c>
      <c r="S121" s="167"/>
      <c r="T121" s="169">
        <f>SUM(T122:T149)</f>
        <v>0</v>
      </c>
      <c r="AR121" s="170" t="s">
        <v>81</v>
      </c>
      <c r="AT121" s="171" t="s">
        <v>72</v>
      </c>
      <c r="AU121" s="171" t="s">
        <v>81</v>
      </c>
      <c r="AY121" s="170" t="s">
        <v>125</v>
      </c>
      <c r="BK121" s="172">
        <f>SUM(BK122:BK149)</f>
        <v>0</v>
      </c>
    </row>
    <row r="122" spans="1:65" s="2" customFormat="1" ht="16.5" customHeight="1" x14ac:dyDescent="0.2">
      <c r="A122" s="36"/>
      <c r="B122" s="37"/>
      <c r="C122" s="175" t="s">
        <v>124</v>
      </c>
      <c r="D122" s="175" t="s">
        <v>128</v>
      </c>
      <c r="E122" s="176" t="s">
        <v>652</v>
      </c>
      <c r="F122" s="177" t="s">
        <v>653</v>
      </c>
      <c r="G122" s="178" t="s">
        <v>397</v>
      </c>
      <c r="H122" s="179">
        <v>24.437000000000001</v>
      </c>
      <c r="I122" s="180"/>
      <c r="J122" s="181">
        <f>ROUND(I122*H122,2)</f>
        <v>0</v>
      </c>
      <c r="K122" s="177" t="s">
        <v>131</v>
      </c>
      <c r="L122" s="41"/>
      <c r="M122" s="182" t="s">
        <v>19</v>
      </c>
      <c r="N122" s="183" t="s">
        <v>44</v>
      </c>
      <c r="O122" s="66"/>
      <c r="P122" s="184">
        <f>O122*H122</f>
        <v>0</v>
      </c>
      <c r="Q122" s="184">
        <v>2.5999999999999998E-4</v>
      </c>
      <c r="R122" s="184">
        <f>Q122*H122</f>
        <v>6.3536199999999999E-3</v>
      </c>
      <c r="S122" s="184">
        <v>0</v>
      </c>
      <c r="T122" s="18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155</v>
      </c>
      <c r="AT122" s="186" t="s">
        <v>128</v>
      </c>
      <c r="AU122" s="186" t="s">
        <v>83</v>
      </c>
      <c r="AY122" s="19" t="s">
        <v>125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9" t="s">
        <v>81</v>
      </c>
      <c r="BK122" s="187">
        <f>ROUND(I122*H122,2)</f>
        <v>0</v>
      </c>
      <c r="BL122" s="19" t="s">
        <v>155</v>
      </c>
      <c r="BM122" s="186" t="s">
        <v>654</v>
      </c>
    </row>
    <row r="123" spans="1:65" s="2" customFormat="1" ht="18" x14ac:dyDescent="0.2">
      <c r="A123" s="36"/>
      <c r="B123" s="37"/>
      <c r="C123" s="38"/>
      <c r="D123" s="188" t="s">
        <v>134</v>
      </c>
      <c r="E123" s="38"/>
      <c r="F123" s="189" t="s">
        <v>655</v>
      </c>
      <c r="G123" s="38"/>
      <c r="H123" s="38"/>
      <c r="I123" s="190"/>
      <c r="J123" s="38"/>
      <c r="K123" s="38"/>
      <c r="L123" s="41"/>
      <c r="M123" s="191"/>
      <c r="N123" s="192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134</v>
      </c>
      <c r="AU123" s="19" t="s">
        <v>83</v>
      </c>
    </row>
    <row r="124" spans="1:65" s="2" customFormat="1" ht="10" x14ac:dyDescent="0.2">
      <c r="A124" s="36"/>
      <c r="B124" s="37"/>
      <c r="C124" s="38"/>
      <c r="D124" s="193" t="s">
        <v>135</v>
      </c>
      <c r="E124" s="38"/>
      <c r="F124" s="194" t="s">
        <v>656</v>
      </c>
      <c r="G124" s="38"/>
      <c r="H124" s="38"/>
      <c r="I124" s="190"/>
      <c r="J124" s="38"/>
      <c r="K124" s="38"/>
      <c r="L124" s="41"/>
      <c r="M124" s="191"/>
      <c r="N124" s="192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135</v>
      </c>
      <c r="AU124" s="19" t="s">
        <v>83</v>
      </c>
    </row>
    <row r="125" spans="1:65" s="14" customFormat="1" ht="10" x14ac:dyDescent="0.2">
      <c r="B125" s="211"/>
      <c r="C125" s="212"/>
      <c r="D125" s="188" t="s">
        <v>151</v>
      </c>
      <c r="E125" s="213" t="s">
        <v>19</v>
      </c>
      <c r="F125" s="214" t="s">
        <v>631</v>
      </c>
      <c r="G125" s="212"/>
      <c r="H125" s="213" t="s">
        <v>19</v>
      </c>
      <c r="I125" s="215"/>
      <c r="J125" s="212"/>
      <c r="K125" s="212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151</v>
      </c>
      <c r="AU125" s="220" t="s">
        <v>83</v>
      </c>
      <c r="AV125" s="14" t="s">
        <v>81</v>
      </c>
      <c r="AW125" s="14" t="s">
        <v>33</v>
      </c>
      <c r="AX125" s="14" t="s">
        <v>73</v>
      </c>
      <c r="AY125" s="220" t="s">
        <v>125</v>
      </c>
    </row>
    <row r="126" spans="1:65" s="13" customFormat="1" ht="10" x14ac:dyDescent="0.2">
      <c r="B126" s="196"/>
      <c r="C126" s="197"/>
      <c r="D126" s="188" t="s">
        <v>151</v>
      </c>
      <c r="E126" s="198" t="s">
        <v>19</v>
      </c>
      <c r="F126" s="199" t="s">
        <v>657</v>
      </c>
      <c r="G126" s="197"/>
      <c r="H126" s="200">
        <v>2.7360000000000002</v>
      </c>
      <c r="I126" s="201"/>
      <c r="J126" s="197"/>
      <c r="K126" s="197"/>
      <c r="L126" s="202"/>
      <c r="M126" s="203"/>
      <c r="N126" s="204"/>
      <c r="O126" s="204"/>
      <c r="P126" s="204"/>
      <c r="Q126" s="204"/>
      <c r="R126" s="204"/>
      <c r="S126" s="204"/>
      <c r="T126" s="205"/>
      <c r="AT126" s="206" t="s">
        <v>151</v>
      </c>
      <c r="AU126" s="206" t="s">
        <v>83</v>
      </c>
      <c r="AV126" s="13" t="s">
        <v>83</v>
      </c>
      <c r="AW126" s="13" t="s">
        <v>33</v>
      </c>
      <c r="AX126" s="13" t="s">
        <v>73</v>
      </c>
      <c r="AY126" s="206" t="s">
        <v>125</v>
      </c>
    </row>
    <row r="127" spans="1:65" s="13" customFormat="1" ht="10" x14ac:dyDescent="0.2">
      <c r="B127" s="196"/>
      <c r="C127" s="197"/>
      <c r="D127" s="188" t="s">
        <v>151</v>
      </c>
      <c r="E127" s="198" t="s">
        <v>19</v>
      </c>
      <c r="F127" s="199" t="s">
        <v>658</v>
      </c>
      <c r="G127" s="197"/>
      <c r="H127" s="200">
        <v>1.1399999999999999</v>
      </c>
      <c r="I127" s="201"/>
      <c r="J127" s="197"/>
      <c r="K127" s="197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151</v>
      </c>
      <c r="AU127" s="206" t="s">
        <v>83</v>
      </c>
      <c r="AV127" s="13" t="s">
        <v>83</v>
      </c>
      <c r="AW127" s="13" t="s">
        <v>33</v>
      </c>
      <c r="AX127" s="13" t="s">
        <v>73</v>
      </c>
      <c r="AY127" s="206" t="s">
        <v>125</v>
      </c>
    </row>
    <row r="128" spans="1:65" s="13" customFormat="1" ht="10" x14ac:dyDescent="0.2">
      <c r="B128" s="196"/>
      <c r="C128" s="197"/>
      <c r="D128" s="188" t="s">
        <v>151</v>
      </c>
      <c r="E128" s="198" t="s">
        <v>19</v>
      </c>
      <c r="F128" s="199" t="s">
        <v>659</v>
      </c>
      <c r="G128" s="197"/>
      <c r="H128" s="200">
        <v>19.446000000000002</v>
      </c>
      <c r="I128" s="201"/>
      <c r="J128" s="197"/>
      <c r="K128" s="197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151</v>
      </c>
      <c r="AU128" s="206" t="s">
        <v>83</v>
      </c>
      <c r="AV128" s="13" t="s">
        <v>83</v>
      </c>
      <c r="AW128" s="13" t="s">
        <v>33</v>
      </c>
      <c r="AX128" s="13" t="s">
        <v>73</v>
      </c>
      <c r="AY128" s="206" t="s">
        <v>125</v>
      </c>
    </row>
    <row r="129" spans="1:65" s="13" customFormat="1" ht="10" x14ac:dyDescent="0.2">
      <c r="B129" s="196"/>
      <c r="C129" s="197"/>
      <c r="D129" s="188" t="s">
        <v>151</v>
      </c>
      <c r="E129" s="198" t="s">
        <v>19</v>
      </c>
      <c r="F129" s="199" t="s">
        <v>660</v>
      </c>
      <c r="G129" s="197"/>
      <c r="H129" s="200">
        <v>-2.88</v>
      </c>
      <c r="I129" s="201"/>
      <c r="J129" s="197"/>
      <c r="K129" s="197"/>
      <c r="L129" s="202"/>
      <c r="M129" s="203"/>
      <c r="N129" s="204"/>
      <c r="O129" s="204"/>
      <c r="P129" s="204"/>
      <c r="Q129" s="204"/>
      <c r="R129" s="204"/>
      <c r="S129" s="204"/>
      <c r="T129" s="205"/>
      <c r="AT129" s="206" t="s">
        <v>151</v>
      </c>
      <c r="AU129" s="206" t="s">
        <v>83</v>
      </c>
      <c r="AV129" s="13" t="s">
        <v>83</v>
      </c>
      <c r="AW129" s="13" t="s">
        <v>33</v>
      </c>
      <c r="AX129" s="13" t="s">
        <v>73</v>
      </c>
      <c r="AY129" s="206" t="s">
        <v>125</v>
      </c>
    </row>
    <row r="130" spans="1:65" s="13" customFormat="1" ht="10" x14ac:dyDescent="0.2">
      <c r="B130" s="196"/>
      <c r="C130" s="197"/>
      <c r="D130" s="188" t="s">
        <v>151</v>
      </c>
      <c r="E130" s="198" t="s">
        <v>19</v>
      </c>
      <c r="F130" s="199" t="s">
        <v>661</v>
      </c>
      <c r="G130" s="197"/>
      <c r="H130" s="200">
        <v>2.82</v>
      </c>
      <c r="I130" s="201"/>
      <c r="J130" s="197"/>
      <c r="K130" s="197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151</v>
      </c>
      <c r="AU130" s="206" t="s">
        <v>83</v>
      </c>
      <c r="AV130" s="13" t="s">
        <v>83</v>
      </c>
      <c r="AW130" s="13" t="s">
        <v>33</v>
      </c>
      <c r="AX130" s="13" t="s">
        <v>73</v>
      </c>
      <c r="AY130" s="206" t="s">
        <v>125</v>
      </c>
    </row>
    <row r="131" spans="1:65" s="13" customFormat="1" ht="10" x14ac:dyDescent="0.2">
      <c r="B131" s="196"/>
      <c r="C131" s="197"/>
      <c r="D131" s="188" t="s">
        <v>151</v>
      </c>
      <c r="E131" s="198" t="s">
        <v>19</v>
      </c>
      <c r="F131" s="199" t="s">
        <v>662</v>
      </c>
      <c r="G131" s="197"/>
      <c r="H131" s="200">
        <v>1.175</v>
      </c>
      <c r="I131" s="201"/>
      <c r="J131" s="197"/>
      <c r="K131" s="197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151</v>
      </c>
      <c r="AU131" s="206" t="s">
        <v>83</v>
      </c>
      <c r="AV131" s="13" t="s">
        <v>83</v>
      </c>
      <c r="AW131" s="13" t="s">
        <v>33</v>
      </c>
      <c r="AX131" s="13" t="s">
        <v>73</v>
      </c>
      <c r="AY131" s="206" t="s">
        <v>125</v>
      </c>
    </row>
    <row r="132" spans="1:65" s="15" customFormat="1" ht="10" x14ac:dyDescent="0.2">
      <c r="B132" s="221"/>
      <c r="C132" s="222"/>
      <c r="D132" s="188" t="s">
        <v>151</v>
      </c>
      <c r="E132" s="223" t="s">
        <v>19</v>
      </c>
      <c r="F132" s="224" t="s">
        <v>193</v>
      </c>
      <c r="G132" s="222"/>
      <c r="H132" s="225">
        <v>24.437000000000005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151</v>
      </c>
      <c r="AU132" s="231" t="s">
        <v>83</v>
      </c>
      <c r="AV132" s="15" t="s">
        <v>155</v>
      </c>
      <c r="AW132" s="15" t="s">
        <v>33</v>
      </c>
      <c r="AX132" s="15" t="s">
        <v>81</v>
      </c>
      <c r="AY132" s="231" t="s">
        <v>125</v>
      </c>
    </row>
    <row r="133" spans="1:65" s="2" customFormat="1" ht="24.15" customHeight="1" x14ac:dyDescent="0.2">
      <c r="A133" s="36"/>
      <c r="B133" s="37"/>
      <c r="C133" s="175" t="s">
        <v>233</v>
      </c>
      <c r="D133" s="175" t="s">
        <v>128</v>
      </c>
      <c r="E133" s="176" t="s">
        <v>663</v>
      </c>
      <c r="F133" s="177" t="s">
        <v>664</v>
      </c>
      <c r="G133" s="178" t="s">
        <v>397</v>
      </c>
      <c r="H133" s="179">
        <v>24.437000000000001</v>
      </c>
      <c r="I133" s="180"/>
      <c r="J133" s="181">
        <f>ROUND(I133*H133,2)</f>
        <v>0</v>
      </c>
      <c r="K133" s="177" t="s">
        <v>131</v>
      </c>
      <c r="L133" s="41"/>
      <c r="M133" s="182" t="s">
        <v>19</v>
      </c>
      <c r="N133" s="183" t="s">
        <v>44</v>
      </c>
      <c r="O133" s="66"/>
      <c r="P133" s="184">
        <f>O133*H133</f>
        <v>0</v>
      </c>
      <c r="Q133" s="184">
        <v>2.6360000000000001E-2</v>
      </c>
      <c r="R133" s="184">
        <f>Q133*H133</f>
        <v>0.64415932000000009</v>
      </c>
      <c r="S133" s="184">
        <v>0</v>
      </c>
      <c r="T133" s="185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6" t="s">
        <v>155</v>
      </c>
      <c r="AT133" s="186" t="s">
        <v>128</v>
      </c>
      <c r="AU133" s="186" t="s">
        <v>83</v>
      </c>
      <c r="AY133" s="19" t="s">
        <v>125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9" t="s">
        <v>81</v>
      </c>
      <c r="BK133" s="187">
        <f>ROUND(I133*H133,2)</f>
        <v>0</v>
      </c>
      <c r="BL133" s="19" t="s">
        <v>155</v>
      </c>
      <c r="BM133" s="186" t="s">
        <v>665</v>
      </c>
    </row>
    <row r="134" spans="1:65" s="2" customFormat="1" ht="27" x14ac:dyDescent="0.2">
      <c r="A134" s="36"/>
      <c r="B134" s="37"/>
      <c r="C134" s="38"/>
      <c r="D134" s="188" t="s">
        <v>134</v>
      </c>
      <c r="E134" s="38"/>
      <c r="F134" s="189" t="s">
        <v>666</v>
      </c>
      <c r="G134" s="38"/>
      <c r="H134" s="38"/>
      <c r="I134" s="190"/>
      <c r="J134" s="38"/>
      <c r="K134" s="38"/>
      <c r="L134" s="41"/>
      <c r="M134" s="191"/>
      <c r="N134" s="192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134</v>
      </c>
      <c r="AU134" s="19" t="s">
        <v>83</v>
      </c>
    </row>
    <row r="135" spans="1:65" s="2" customFormat="1" ht="10" x14ac:dyDescent="0.2">
      <c r="A135" s="36"/>
      <c r="B135" s="37"/>
      <c r="C135" s="38"/>
      <c r="D135" s="193" t="s">
        <v>135</v>
      </c>
      <c r="E135" s="38"/>
      <c r="F135" s="194" t="s">
        <v>667</v>
      </c>
      <c r="G135" s="38"/>
      <c r="H135" s="38"/>
      <c r="I135" s="190"/>
      <c r="J135" s="38"/>
      <c r="K135" s="38"/>
      <c r="L135" s="41"/>
      <c r="M135" s="191"/>
      <c r="N135" s="192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135</v>
      </c>
      <c r="AU135" s="19" t="s">
        <v>83</v>
      </c>
    </row>
    <row r="136" spans="1:65" s="14" customFormat="1" ht="10" x14ac:dyDescent="0.2">
      <c r="B136" s="211"/>
      <c r="C136" s="212"/>
      <c r="D136" s="188" t="s">
        <v>151</v>
      </c>
      <c r="E136" s="213" t="s">
        <v>19</v>
      </c>
      <c r="F136" s="214" t="s">
        <v>631</v>
      </c>
      <c r="G136" s="212"/>
      <c r="H136" s="213" t="s">
        <v>19</v>
      </c>
      <c r="I136" s="215"/>
      <c r="J136" s="212"/>
      <c r="K136" s="212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151</v>
      </c>
      <c r="AU136" s="220" t="s">
        <v>83</v>
      </c>
      <c r="AV136" s="14" t="s">
        <v>81</v>
      </c>
      <c r="AW136" s="14" t="s">
        <v>33</v>
      </c>
      <c r="AX136" s="14" t="s">
        <v>73</v>
      </c>
      <c r="AY136" s="220" t="s">
        <v>125</v>
      </c>
    </row>
    <row r="137" spans="1:65" s="13" customFormat="1" ht="10" x14ac:dyDescent="0.2">
      <c r="B137" s="196"/>
      <c r="C137" s="197"/>
      <c r="D137" s="188" t="s">
        <v>151</v>
      </c>
      <c r="E137" s="198" t="s">
        <v>19</v>
      </c>
      <c r="F137" s="199" t="s">
        <v>657</v>
      </c>
      <c r="G137" s="197"/>
      <c r="H137" s="200">
        <v>2.7360000000000002</v>
      </c>
      <c r="I137" s="201"/>
      <c r="J137" s="197"/>
      <c r="K137" s="197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151</v>
      </c>
      <c r="AU137" s="206" t="s">
        <v>83</v>
      </c>
      <c r="AV137" s="13" t="s">
        <v>83</v>
      </c>
      <c r="AW137" s="13" t="s">
        <v>33</v>
      </c>
      <c r="AX137" s="13" t="s">
        <v>73</v>
      </c>
      <c r="AY137" s="206" t="s">
        <v>125</v>
      </c>
    </row>
    <row r="138" spans="1:65" s="13" customFormat="1" ht="10" x14ac:dyDescent="0.2">
      <c r="B138" s="196"/>
      <c r="C138" s="197"/>
      <c r="D138" s="188" t="s">
        <v>151</v>
      </c>
      <c r="E138" s="198" t="s">
        <v>19</v>
      </c>
      <c r="F138" s="199" t="s">
        <v>658</v>
      </c>
      <c r="G138" s="197"/>
      <c r="H138" s="200">
        <v>1.1399999999999999</v>
      </c>
      <c r="I138" s="201"/>
      <c r="J138" s="197"/>
      <c r="K138" s="197"/>
      <c r="L138" s="202"/>
      <c r="M138" s="203"/>
      <c r="N138" s="204"/>
      <c r="O138" s="204"/>
      <c r="P138" s="204"/>
      <c r="Q138" s="204"/>
      <c r="R138" s="204"/>
      <c r="S138" s="204"/>
      <c r="T138" s="205"/>
      <c r="AT138" s="206" t="s">
        <v>151</v>
      </c>
      <c r="AU138" s="206" t="s">
        <v>83</v>
      </c>
      <c r="AV138" s="13" t="s">
        <v>83</v>
      </c>
      <c r="AW138" s="13" t="s">
        <v>33</v>
      </c>
      <c r="AX138" s="13" t="s">
        <v>73</v>
      </c>
      <c r="AY138" s="206" t="s">
        <v>125</v>
      </c>
    </row>
    <row r="139" spans="1:65" s="13" customFormat="1" ht="10" x14ac:dyDescent="0.2">
      <c r="B139" s="196"/>
      <c r="C139" s="197"/>
      <c r="D139" s="188" t="s">
        <v>151</v>
      </c>
      <c r="E139" s="198" t="s">
        <v>19</v>
      </c>
      <c r="F139" s="199" t="s">
        <v>659</v>
      </c>
      <c r="G139" s="197"/>
      <c r="H139" s="200">
        <v>19.446000000000002</v>
      </c>
      <c r="I139" s="201"/>
      <c r="J139" s="197"/>
      <c r="K139" s="197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151</v>
      </c>
      <c r="AU139" s="206" t="s">
        <v>83</v>
      </c>
      <c r="AV139" s="13" t="s">
        <v>83</v>
      </c>
      <c r="AW139" s="13" t="s">
        <v>33</v>
      </c>
      <c r="AX139" s="13" t="s">
        <v>73</v>
      </c>
      <c r="AY139" s="206" t="s">
        <v>125</v>
      </c>
    </row>
    <row r="140" spans="1:65" s="13" customFormat="1" ht="10" x14ac:dyDescent="0.2">
      <c r="B140" s="196"/>
      <c r="C140" s="197"/>
      <c r="D140" s="188" t="s">
        <v>151</v>
      </c>
      <c r="E140" s="198" t="s">
        <v>19</v>
      </c>
      <c r="F140" s="199" t="s">
        <v>660</v>
      </c>
      <c r="G140" s="197"/>
      <c r="H140" s="200">
        <v>-2.88</v>
      </c>
      <c r="I140" s="201"/>
      <c r="J140" s="197"/>
      <c r="K140" s="197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151</v>
      </c>
      <c r="AU140" s="206" t="s">
        <v>83</v>
      </c>
      <c r="AV140" s="13" t="s">
        <v>83</v>
      </c>
      <c r="AW140" s="13" t="s">
        <v>33</v>
      </c>
      <c r="AX140" s="13" t="s">
        <v>73</v>
      </c>
      <c r="AY140" s="206" t="s">
        <v>125</v>
      </c>
    </row>
    <row r="141" spans="1:65" s="13" customFormat="1" ht="10" x14ac:dyDescent="0.2">
      <c r="B141" s="196"/>
      <c r="C141" s="197"/>
      <c r="D141" s="188" t="s">
        <v>151</v>
      </c>
      <c r="E141" s="198" t="s">
        <v>19</v>
      </c>
      <c r="F141" s="199" t="s">
        <v>661</v>
      </c>
      <c r="G141" s="197"/>
      <c r="H141" s="200">
        <v>2.82</v>
      </c>
      <c r="I141" s="201"/>
      <c r="J141" s="197"/>
      <c r="K141" s="197"/>
      <c r="L141" s="202"/>
      <c r="M141" s="203"/>
      <c r="N141" s="204"/>
      <c r="O141" s="204"/>
      <c r="P141" s="204"/>
      <c r="Q141" s="204"/>
      <c r="R141" s="204"/>
      <c r="S141" s="204"/>
      <c r="T141" s="205"/>
      <c r="AT141" s="206" t="s">
        <v>151</v>
      </c>
      <c r="AU141" s="206" t="s">
        <v>83</v>
      </c>
      <c r="AV141" s="13" t="s">
        <v>83</v>
      </c>
      <c r="AW141" s="13" t="s">
        <v>33</v>
      </c>
      <c r="AX141" s="13" t="s">
        <v>73</v>
      </c>
      <c r="AY141" s="206" t="s">
        <v>125</v>
      </c>
    </row>
    <row r="142" spans="1:65" s="13" customFormat="1" ht="10" x14ac:dyDescent="0.2">
      <c r="B142" s="196"/>
      <c r="C142" s="197"/>
      <c r="D142" s="188" t="s">
        <v>151</v>
      </c>
      <c r="E142" s="198" t="s">
        <v>19</v>
      </c>
      <c r="F142" s="199" t="s">
        <v>662</v>
      </c>
      <c r="G142" s="197"/>
      <c r="H142" s="200">
        <v>1.175</v>
      </c>
      <c r="I142" s="201"/>
      <c r="J142" s="197"/>
      <c r="K142" s="197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151</v>
      </c>
      <c r="AU142" s="206" t="s">
        <v>83</v>
      </c>
      <c r="AV142" s="13" t="s">
        <v>83</v>
      </c>
      <c r="AW142" s="13" t="s">
        <v>33</v>
      </c>
      <c r="AX142" s="13" t="s">
        <v>73</v>
      </c>
      <c r="AY142" s="206" t="s">
        <v>125</v>
      </c>
    </row>
    <row r="143" spans="1:65" s="15" customFormat="1" ht="10" x14ac:dyDescent="0.2">
      <c r="B143" s="221"/>
      <c r="C143" s="222"/>
      <c r="D143" s="188" t="s">
        <v>151</v>
      </c>
      <c r="E143" s="223" t="s">
        <v>19</v>
      </c>
      <c r="F143" s="224" t="s">
        <v>193</v>
      </c>
      <c r="G143" s="222"/>
      <c r="H143" s="225">
        <v>24.437000000000005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151</v>
      </c>
      <c r="AU143" s="231" t="s">
        <v>83</v>
      </c>
      <c r="AV143" s="15" t="s">
        <v>155</v>
      </c>
      <c r="AW143" s="15" t="s">
        <v>33</v>
      </c>
      <c r="AX143" s="15" t="s">
        <v>81</v>
      </c>
      <c r="AY143" s="231" t="s">
        <v>125</v>
      </c>
    </row>
    <row r="144" spans="1:65" s="2" customFormat="1" ht="24.15" customHeight="1" x14ac:dyDescent="0.2">
      <c r="A144" s="36"/>
      <c r="B144" s="37"/>
      <c r="C144" s="175" t="s">
        <v>243</v>
      </c>
      <c r="D144" s="175" t="s">
        <v>128</v>
      </c>
      <c r="E144" s="176" t="s">
        <v>668</v>
      </c>
      <c r="F144" s="177" t="s">
        <v>669</v>
      </c>
      <c r="G144" s="178" t="s">
        <v>173</v>
      </c>
      <c r="H144" s="179">
        <v>10.6</v>
      </c>
      <c r="I144" s="180"/>
      <c r="J144" s="181">
        <f>ROUND(I144*H144,2)</f>
        <v>0</v>
      </c>
      <c r="K144" s="177" t="s">
        <v>131</v>
      </c>
      <c r="L144" s="41"/>
      <c r="M144" s="182" t="s">
        <v>19</v>
      </c>
      <c r="N144" s="183" t="s">
        <v>44</v>
      </c>
      <c r="O144" s="66"/>
      <c r="P144" s="184">
        <f>O144*H144</f>
        <v>0</v>
      </c>
      <c r="Q144" s="184">
        <v>2.0650000000000002E-2</v>
      </c>
      <c r="R144" s="184">
        <f>Q144*H144</f>
        <v>0.21889</v>
      </c>
      <c r="S144" s="184">
        <v>0</v>
      </c>
      <c r="T144" s="185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6" t="s">
        <v>155</v>
      </c>
      <c r="AT144" s="186" t="s">
        <v>128</v>
      </c>
      <c r="AU144" s="186" t="s">
        <v>83</v>
      </c>
      <c r="AY144" s="19" t="s">
        <v>125</v>
      </c>
      <c r="BE144" s="187">
        <f>IF(N144="základní",J144,0)</f>
        <v>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9" t="s">
        <v>81</v>
      </c>
      <c r="BK144" s="187">
        <f>ROUND(I144*H144,2)</f>
        <v>0</v>
      </c>
      <c r="BL144" s="19" t="s">
        <v>155</v>
      </c>
      <c r="BM144" s="186" t="s">
        <v>670</v>
      </c>
    </row>
    <row r="145" spans="1:65" s="2" customFormat="1" ht="18" x14ac:dyDescent="0.2">
      <c r="A145" s="36"/>
      <c r="B145" s="37"/>
      <c r="C145" s="38"/>
      <c r="D145" s="188" t="s">
        <v>134</v>
      </c>
      <c r="E145" s="38"/>
      <c r="F145" s="189" t="s">
        <v>671</v>
      </c>
      <c r="G145" s="38"/>
      <c r="H145" s="38"/>
      <c r="I145" s="190"/>
      <c r="J145" s="38"/>
      <c r="K145" s="38"/>
      <c r="L145" s="41"/>
      <c r="M145" s="191"/>
      <c r="N145" s="192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134</v>
      </c>
      <c r="AU145" s="19" t="s">
        <v>83</v>
      </c>
    </row>
    <row r="146" spans="1:65" s="2" customFormat="1" ht="10" x14ac:dyDescent="0.2">
      <c r="A146" s="36"/>
      <c r="B146" s="37"/>
      <c r="C146" s="38"/>
      <c r="D146" s="193" t="s">
        <v>135</v>
      </c>
      <c r="E146" s="38"/>
      <c r="F146" s="194" t="s">
        <v>672</v>
      </c>
      <c r="G146" s="38"/>
      <c r="H146" s="38"/>
      <c r="I146" s="190"/>
      <c r="J146" s="38"/>
      <c r="K146" s="38"/>
      <c r="L146" s="41"/>
      <c r="M146" s="191"/>
      <c r="N146" s="192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135</v>
      </c>
      <c r="AU146" s="19" t="s">
        <v>83</v>
      </c>
    </row>
    <row r="147" spans="1:65" s="14" customFormat="1" ht="10" x14ac:dyDescent="0.2">
      <c r="B147" s="211"/>
      <c r="C147" s="212"/>
      <c r="D147" s="188" t="s">
        <v>151</v>
      </c>
      <c r="E147" s="213" t="s">
        <v>19</v>
      </c>
      <c r="F147" s="214" t="s">
        <v>630</v>
      </c>
      <c r="G147" s="212"/>
      <c r="H147" s="213" t="s">
        <v>19</v>
      </c>
      <c r="I147" s="215"/>
      <c r="J147" s="212"/>
      <c r="K147" s="212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151</v>
      </c>
      <c r="AU147" s="220" t="s">
        <v>83</v>
      </c>
      <c r="AV147" s="14" t="s">
        <v>81</v>
      </c>
      <c r="AW147" s="14" t="s">
        <v>33</v>
      </c>
      <c r="AX147" s="14" t="s">
        <v>73</v>
      </c>
      <c r="AY147" s="220" t="s">
        <v>125</v>
      </c>
    </row>
    <row r="148" spans="1:65" s="14" customFormat="1" ht="10" x14ac:dyDescent="0.2">
      <c r="B148" s="211"/>
      <c r="C148" s="212"/>
      <c r="D148" s="188" t="s">
        <v>151</v>
      </c>
      <c r="E148" s="213" t="s">
        <v>19</v>
      </c>
      <c r="F148" s="214" t="s">
        <v>631</v>
      </c>
      <c r="G148" s="212"/>
      <c r="H148" s="213" t="s">
        <v>19</v>
      </c>
      <c r="I148" s="215"/>
      <c r="J148" s="212"/>
      <c r="K148" s="212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151</v>
      </c>
      <c r="AU148" s="220" t="s">
        <v>83</v>
      </c>
      <c r="AV148" s="14" t="s">
        <v>81</v>
      </c>
      <c r="AW148" s="14" t="s">
        <v>33</v>
      </c>
      <c r="AX148" s="14" t="s">
        <v>73</v>
      </c>
      <c r="AY148" s="220" t="s">
        <v>125</v>
      </c>
    </row>
    <row r="149" spans="1:65" s="13" customFormat="1" ht="10" x14ac:dyDescent="0.2">
      <c r="B149" s="196"/>
      <c r="C149" s="197"/>
      <c r="D149" s="188" t="s">
        <v>151</v>
      </c>
      <c r="E149" s="198" t="s">
        <v>19</v>
      </c>
      <c r="F149" s="199" t="s">
        <v>673</v>
      </c>
      <c r="G149" s="197"/>
      <c r="H149" s="200">
        <v>10.6</v>
      </c>
      <c r="I149" s="201"/>
      <c r="J149" s="197"/>
      <c r="K149" s="197"/>
      <c r="L149" s="202"/>
      <c r="M149" s="203"/>
      <c r="N149" s="204"/>
      <c r="O149" s="204"/>
      <c r="P149" s="204"/>
      <c r="Q149" s="204"/>
      <c r="R149" s="204"/>
      <c r="S149" s="204"/>
      <c r="T149" s="205"/>
      <c r="AT149" s="206" t="s">
        <v>151</v>
      </c>
      <c r="AU149" s="206" t="s">
        <v>83</v>
      </c>
      <c r="AV149" s="13" t="s">
        <v>83</v>
      </c>
      <c r="AW149" s="13" t="s">
        <v>33</v>
      </c>
      <c r="AX149" s="13" t="s">
        <v>81</v>
      </c>
      <c r="AY149" s="206" t="s">
        <v>125</v>
      </c>
    </row>
    <row r="150" spans="1:65" s="12" customFormat="1" ht="22.75" customHeight="1" x14ac:dyDescent="0.25">
      <c r="B150" s="159"/>
      <c r="C150" s="160"/>
      <c r="D150" s="161" t="s">
        <v>72</v>
      </c>
      <c r="E150" s="173" t="s">
        <v>260</v>
      </c>
      <c r="F150" s="173" t="s">
        <v>288</v>
      </c>
      <c r="G150" s="160"/>
      <c r="H150" s="160"/>
      <c r="I150" s="163"/>
      <c r="J150" s="174">
        <f>BK150</f>
        <v>0</v>
      </c>
      <c r="K150" s="160"/>
      <c r="L150" s="165"/>
      <c r="M150" s="166"/>
      <c r="N150" s="167"/>
      <c r="O150" s="167"/>
      <c r="P150" s="168">
        <f>SUM(P151:P188)</f>
        <v>0</v>
      </c>
      <c r="Q150" s="167"/>
      <c r="R150" s="168">
        <f>SUM(R151:R188)</f>
        <v>0</v>
      </c>
      <c r="S150" s="167"/>
      <c r="T150" s="169">
        <f>SUM(T151:T188)</f>
        <v>4.6745830000000002</v>
      </c>
      <c r="AR150" s="170" t="s">
        <v>81</v>
      </c>
      <c r="AT150" s="171" t="s">
        <v>72</v>
      </c>
      <c r="AU150" s="171" t="s">
        <v>81</v>
      </c>
      <c r="AY150" s="170" t="s">
        <v>125</v>
      </c>
      <c r="BK150" s="172">
        <f>SUM(BK151:BK188)</f>
        <v>0</v>
      </c>
    </row>
    <row r="151" spans="1:65" s="2" customFormat="1" ht="37.75" customHeight="1" x14ac:dyDescent="0.2">
      <c r="A151" s="36"/>
      <c r="B151" s="37"/>
      <c r="C151" s="175" t="s">
        <v>231</v>
      </c>
      <c r="D151" s="175" t="s">
        <v>128</v>
      </c>
      <c r="E151" s="176" t="s">
        <v>674</v>
      </c>
      <c r="F151" s="177" t="s">
        <v>675</v>
      </c>
      <c r="G151" s="178" t="s">
        <v>397</v>
      </c>
      <c r="H151" s="179">
        <v>27.5</v>
      </c>
      <c r="I151" s="180"/>
      <c r="J151" s="181">
        <f>ROUND(I151*H151,2)</f>
        <v>0</v>
      </c>
      <c r="K151" s="177" t="s">
        <v>131</v>
      </c>
      <c r="L151" s="41"/>
      <c r="M151" s="182" t="s">
        <v>19</v>
      </c>
      <c r="N151" s="183" t="s">
        <v>44</v>
      </c>
      <c r="O151" s="66"/>
      <c r="P151" s="184">
        <f>O151*H151</f>
        <v>0</v>
      </c>
      <c r="Q151" s="184">
        <v>0</v>
      </c>
      <c r="R151" s="184">
        <f>Q151*H151</f>
        <v>0</v>
      </c>
      <c r="S151" s="184">
        <v>0</v>
      </c>
      <c r="T151" s="185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6" t="s">
        <v>155</v>
      </c>
      <c r="AT151" s="186" t="s">
        <v>128</v>
      </c>
      <c r="AU151" s="186" t="s">
        <v>83</v>
      </c>
      <c r="AY151" s="19" t="s">
        <v>125</v>
      </c>
      <c r="BE151" s="187">
        <f>IF(N151="základní",J151,0)</f>
        <v>0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9" t="s">
        <v>81</v>
      </c>
      <c r="BK151" s="187">
        <f>ROUND(I151*H151,2)</f>
        <v>0</v>
      </c>
      <c r="BL151" s="19" t="s">
        <v>155</v>
      </c>
      <c r="BM151" s="186" t="s">
        <v>676</v>
      </c>
    </row>
    <row r="152" spans="1:65" s="2" customFormat="1" ht="27" x14ac:dyDescent="0.2">
      <c r="A152" s="36"/>
      <c r="B152" s="37"/>
      <c r="C152" s="38"/>
      <c r="D152" s="188" t="s">
        <v>134</v>
      </c>
      <c r="E152" s="38"/>
      <c r="F152" s="189" t="s">
        <v>677</v>
      </c>
      <c r="G152" s="38"/>
      <c r="H152" s="38"/>
      <c r="I152" s="190"/>
      <c r="J152" s="38"/>
      <c r="K152" s="38"/>
      <c r="L152" s="41"/>
      <c r="M152" s="191"/>
      <c r="N152" s="192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134</v>
      </c>
      <c r="AU152" s="19" t="s">
        <v>83</v>
      </c>
    </row>
    <row r="153" spans="1:65" s="2" customFormat="1" ht="10" x14ac:dyDescent="0.2">
      <c r="A153" s="36"/>
      <c r="B153" s="37"/>
      <c r="C153" s="38"/>
      <c r="D153" s="193" t="s">
        <v>135</v>
      </c>
      <c r="E153" s="38"/>
      <c r="F153" s="194" t="s">
        <v>678</v>
      </c>
      <c r="G153" s="38"/>
      <c r="H153" s="38"/>
      <c r="I153" s="190"/>
      <c r="J153" s="38"/>
      <c r="K153" s="38"/>
      <c r="L153" s="41"/>
      <c r="M153" s="191"/>
      <c r="N153" s="192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135</v>
      </c>
      <c r="AU153" s="19" t="s">
        <v>83</v>
      </c>
    </row>
    <row r="154" spans="1:65" s="13" customFormat="1" ht="10" x14ac:dyDescent="0.2">
      <c r="B154" s="196"/>
      <c r="C154" s="197"/>
      <c r="D154" s="188" t="s">
        <v>151</v>
      </c>
      <c r="E154" s="198" t="s">
        <v>19</v>
      </c>
      <c r="F154" s="199" t="s">
        <v>679</v>
      </c>
      <c r="G154" s="197"/>
      <c r="H154" s="200">
        <v>27.5</v>
      </c>
      <c r="I154" s="201"/>
      <c r="J154" s="197"/>
      <c r="K154" s="197"/>
      <c r="L154" s="202"/>
      <c r="M154" s="203"/>
      <c r="N154" s="204"/>
      <c r="O154" s="204"/>
      <c r="P154" s="204"/>
      <c r="Q154" s="204"/>
      <c r="R154" s="204"/>
      <c r="S154" s="204"/>
      <c r="T154" s="205"/>
      <c r="AT154" s="206" t="s">
        <v>151</v>
      </c>
      <c r="AU154" s="206" t="s">
        <v>83</v>
      </c>
      <c r="AV154" s="13" t="s">
        <v>83</v>
      </c>
      <c r="AW154" s="13" t="s">
        <v>33</v>
      </c>
      <c r="AX154" s="13" t="s">
        <v>81</v>
      </c>
      <c r="AY154" s="206" t="s">
        <v>125</v>
      </c>
    </row>
    <row r="155" spans="1:65" s="2" customFormat="1" ht="37.75" customHeight="1" x14ac:dyDescent="0.2">
      <c r="A155" s="36"/>
      <c r="B155" s="37"/>
      <c r="C155" s="175" t="s">
        <v>260</v>
      </c>
      <c r="D155" s="175" t="s">
        <v>128</v>
      </c>
      <c r="E155" s="176" t="s">
        <v>680</v>
      </c>
      <c r="F155" s="177" t="s">
        <v>681</v>
      </c>
      <c r="G155" s="178" t="s">
        <v>397</v>
      </c>
      <c r="H155" s="179">
        <v>825</v>
      </c>
      <c r="I155" s="180"/>
      <c r="J155" s="181">
        <f>ROUND(I155*H155,2)</f>
        <v>0</v>
      </c>
      <c r="K155" s="177" t="s">
        <v>131</v>
      </c>
      <c r="L155" s="41"/>
      <c r="M155" s="182" t="s">
        <v>19</v>
      </c>
      <c r="N155" s="183" t="s">
        <v>44</v>
      </c>
      <c r="O155" s="66"/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6" t="s">
        <v>155</v>
      </c>
      <c r="AT155" s="186" t="s">
        <v>128</v>
      </c>
      <c r="AU155" s="186" t="s">
        <v>83</v>
      </c>
      <c r="AY155" s="19" t="s">
        <v>125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9" t="s">
        <v>81</v>
      </c>
      <c r="BK155" s="187">
        <f>ROUND(I155*H155,2)</f>
        <v>0</v>
      </c>
      <c r="BL155" s="19" t="s">
        <v>155</v>
      </c>
      <c r="BM155" s="186" t="s">
        <v>682</v>
      </c>
    </row>
    <row r="156" spans="1:65" s="2" customFormat="1" ht="27" x14ac:dyDescent="0.2">
      <c r="A156" s="36"/>
      <c r="B156" s="37"/>
      <c r="C156" s="38"/>
      <c r="D156" s="188" t="s">
        <v>134</v>
      </c>
      <c r="E156" s="38"/>
      <c r="F156" s="189" t="s">
        <v>683</v>
      </c>
      <c r="G156" s="38"/>
      <c r="H156" s="38"/>
      <c r="I156" s="190"/>
      <c r="J156" s="38"/>
      <c r="K156" s="38"/>
      <c r="L156" s="41"/>
      <c r="M156" s="191"/>
      <c r="N156" s="192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134</v>
      </c>
      <c r="AU156" s="19" t="s">
        <v>83</v>
      </c>
    </row>
    <row r="157" spans="1:65" s="2" customFormat="1" ht="10" x14ac:dyDescent="0.2">
      <c r="A157" s="36"/>
      <c r="B157" s="37"/>
      <c r="C157" s="38"/>
      <c r="D157" s="193" t="s">
        <v>135</v>
      </c>
      <c r="E157" s="38"/>
      <c r="F157" s="194" t="s">
        <v>684</v>
      </c>
      <c r="G157" s="38"/>
      <c r="H157" s="38"/>
      <c r="I157" s="190"/>
      <c r="J157" s="38"/>
      <c r="K157" s="38"/>
      <c r="L157" s="41"/>
      <c r="M157" s="191"/>
      <c r="N157" s="192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135</v>
      </c>
      <c r="AU157" s="19" t="s">
        <v>83</v>
      </c>
    </row>
    <row r="158" spans="1:65" s="13" customFormat="1" ht="10" x14ac:dyDescent="0.2">
      <c r="B158" s="196"/>
      <c r="C158" s="197"/>
      <c r="D158" s="188" t="s">
        <v>151</v>
      </c>
      <c r="E158" s="198" t="s">
        <v>19</v>
      </c>
      <c r="F158" s="199" t="s">
        <v>679</v>
      </c>
      <c r="G158" s="197"/>
      <c r="H158" s="200">
        <v>27.5</v>
      </c>
      <c r="I158" s="201"/>
      <c r="J158" s="197"/>
      <c r="K158" s="197"/>
      <c r="L158" s="202"/>
      <c r="M158" s="203"/>
      <c r="N158" s="204"/>
      <c r="O158" s="204"/>
      <c r="P158" s="204"/>
      <c r="Q158" s="204"/>
      <c r="R158" s="204"/>
      <c r="S158" s="204"/>
      <c r="T158" s="205"/>
      <c r="AT158" s="206" t="s">
        <v>151</v>
      </c>
      <c r="AU158" s="206" t="s">
        <v>83</v>
      </c>
      <c r="AV158" s="13" t="s">
        <v>83</v>
      </c>
      <c r="AW158" s="13" t="s">
        <v>33</v>
      </c>
      <c r="AX158" s="13" t="s">
        <v>81</v>
      </c>
      <c r="AY158" s="206" t="s">
        <v>125</v>
      </c>
    </row>
    <row r="159" spans="1:65" s="13" customFormat="1" ht="10" x14ac:dyDescent="0.2">
      <c r="B159" s="196"/>
      <c r="C159" s="197"/>
      <c r="D159" s="188" t="s">
        <v>151</v>
      </c>
      <c r="E159" s="197"/>
      <c r="F159" s="199" t="s">
        <v>685</v>
      </c>
      <c r="G159" s="197"/>
      <c r="H159" s="200">
        <v>825</v>
      </c>
      <c r="I159" s="201"/>
      <c r="J159" s="197"/>
      <c r="K159" s="197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151</v>
      </c>
      <c r="AU159" s="206" t="s">
        <v>83</v>
      </c>
      <c r="AV159" s="13" t="s">
        <v>83</v>
      </c>
      <c r="AW159" s="13" t="s">
        <v>4</v>
      </c>
      <c r="AX159" s="13" t="s">
        <v>81</v>
      </c>
      <c r="AY159" s="206" t="s">
        <v>125</v>
      </c>
    </row>
    <row r="160" spans="1:65" s="2" customFormat="1" ht="37.75" customHeight="1" x14ac:dyDescent="0.2">
      <c r="A160" s="36"/>
      <c r="B160" s="37"/>
      <c r="C160" s="175" t="s">
        <v>264</v>
      </c>
      <c r="D160" s="175" t="s">
        <v>128</v>
      </c>
      <c r="E160" s="176" t="s">
        <v>686</v>
      </c>
      <c r="F160" s="177" t="s">
        <v>687</v>
      </c>
      <c r="G160" s="178" t="s">
        <v>397</v>
      </c>
      <c r="H160" s="179">
        <v>27.5</v>
      </c>
      <c r="I160" s="180"/>
      <c r="J160" s="181">
        <f>ROUND(I160*H160,2)</f>
        <v>0</v>
      </c>
      <c r="K160" s="177" t="s">
        <v>131</v>
      </c>
      <c r="L160" s="41"/>
      <c r="M160" s="182" t="s">
        <v>19</v>
      </c>
      <c r="N160" s="183" t="s">
        <v>44</v>
      </c>
      <c r="O160" s="66"/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5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6" t="s">
        <v>155</v>
      </c>
      <c r="AT160" s="186" t="s">
        <v>128</v>
      </c>
      <c r="AU160" s="186" t="s">
        <v>83</v>
      </c>
      <c r="AY160" s="19" t="s">
        <v>125</v>
      </c>
      <c r="BE160" s="187">
        <f>IF(N160="základní",J160,0)</f>
        <v>0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9" t="s">
        <v>81</v>
      </c>
      <c r="BK160" s="187">
        <f>ROUND(I160*H160,2)</f>
        <v>0</v>
      </c>
      <c r="BL160" s="19" t="s">
        <v>155</v>
      </c>
      <c r="BM160" s="186" t="s">
        <v>688</v>
      </c>
    </row>
    <row r="161" spans="1:65" s="2" customFormat="1" ht="27" x14ac:dyDescent="0.2">
      <c r="A161" s="36"/>
      <c r="B161" s="37"/>
      <c r="C161" s="38"/>
      <c r="D161" s="188" t="s">
        <v>134</v>
      </c>
      <c r="E161" s="38"/>
      <c r="F161" s="189" t="s">
        <v>689</v>
      </c>
      <c r="G161" s="38"/>
      <c r="H161" s="38"/>
      <c r="I161" s="190"/>
      <c r="J161" s="38"/>
      <c r="K161" s="38"/>
      <c r="L161" s="41"/>
      <c r="M161" s="191"/>
      <c r="N161" s="192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134</v>
      </c>
      <c r="AU161" s="19" t="s">
        <v>83</v>
      </c>
    </row>
    <row r="162" spans="1:65" s="2" customFormat="1" ht="10" x14ac:dyDescent="0.2">
      <c r="A162" s="36"/>
      <c r="B162" s="37"/>
      <c r="C162" s="38"/>
      <c r="D162" s="193" t="s">
        <v>135</v>
      </c>
      <c r="E162" s="38"/>
      <c r="F162" s="194" t="s">
        <v>690</v>
      </c>
      <c r="G162" s="38"/>
      <c r="H162" s="38"/>
      <c r="I162" s="190"/>
      <c r="J162" s="38"/>
      <c r="K162" s="38"/>
      <c r="L162" s="41"/>
      <c r="M162" s="191"/>
      <c r="N162" s="192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135</v>
      </c>
      <c r="AU162" s="19" t="s">
        <v>83</v>
      </c>
    </row>
    <row r="163" spans="1:65" s="13" customFormat="1" ht="10" x14ac:dyDescent="0.2">
      <c r="B163" s="196"/>
      <c r="C163" s="197"/>
      <c r="D163" s="188" t="s">
        <v>151</v>
      </c>
      <c r="E163" s="198" t="s">
        <v>19</v>
      </c>
      <c r="F163" s="199" t="s">
        <v>679</v>
      </c>
      <c r="G163" s="197"/>
      <c r="H163" s="200">
        <v>27.5</v>
      </c>
      <c r="I163" s="201"/>
      <c r="J163" s="197"/>
      <c r="K163" s="197"/>
      <c r="L163" s="202"/>
      <c r="M163" s="203"/>
      <c r="N163" s="204"/>
      <c r="O163" s="204"/>
      <c r="P163" s="204"/>
      <c r="Q163" s="204"/>
      <c r="R163" s="204"/>
      <c r="S163" s="204"/>
      <c r="T163" s="205"/>
      <c r="AT163" s="206" t="s">
        <v>151</v>
      </c>
      <c r="AU163" s="206" t="s">
        <v>83</v>
      </c>
      <c r="AV163" s="13" t="s">
        <v>83</v>
      </c>
      <c r="AW163" s="13" t="s">
        <v>33</v>
      </c>
      <c r="AX163" s="13" t="s">
        <v>81</v>
      </c>
      <c r="AY163" s="206" t="s">
        <v>125</v>
      </c>
    </row>
    <row r="164" spans="1:65" s="2" customFormat="1" ht="24.15" customHeight="1" x14ac:dyDescent="0.2">
      <c r="A164" s="36"/>
      <c r="B164" s="37"/>
      <c r="C164" s="175" t="s">
        <v>268</v>
      </c>
      <c r="D164" s="175" t="s">
        <v>128</v>
      </c>
      <c r="E164" s="176" t="s">
        <v>601</v>
      </c>
      <c r="F164" s="177" t="s">
        <v>602</v>
      </c>
      <c r="G164" s="178" t="s">
        <v>196</v>
      </c>
      <c r="H164" s="179">
        <v>1.796</v>
      </c>
      <c r="I164" s="180"/>
      <c r="J164" s="181">
        <f>ROUND(I164*H164,2)</f>
        <v>0</v>
      </c>
      <c r="K164" s="177" t="s">
        <v>131</v>
      </c>
      <c r="L164" s="41"/>
      <c r="M164" s="182" t="s">
        <v>19</v>
      </c>
      <c r="N164" s="183" t="s">
        <v>44</v>
      </c>
      <c r="O164" s="66"/>
      <c r="P164" s="184">
        <f>O164*H164</f>
        <v>0</v>
      </c>
      <c r="Q164" s="184">
        <v>0</v>
      </c>
      <c r="R164" s="184">
        <f>Q164*H164</f>
        <v>0</v>
      </c>
      <c r="S164" s="184">
        <v>1.8</v>
      </c>
      <c r="T164" s="185">
        <f>S164*H164</f>
        <v>3.2328000000000001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6" t="s">
        <v>155</v>
      </c>
      <c r="AT164" s="186" t="s">
        <v>128</v>
      </c>
      <c r="AU164" s="186" t="s">
        <v>83</v>
      </c>
      <c r="AY164" s="19" t="s">
        <v>125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9" t="s">
        <v>81</v>
      </c>
      <c r="BK164" s="187">
        <f>ROUND(I164*H164,2)</f>
        <v>0</v>
      </c>
      <c r="BL164" s="19" t="s">
        <v>155</v>
      </c>
      <c r="BM164" s="186" t="s">
        <v>691</v>
      </c>
    </row>
    <row r="165" spans="1:65" s="2" customFormat="1" ht="27" x14ac:dyDescent="0.2">
      <c r="A165" s="36"/>
      <c r="B165" s="37"/>
      <c r="C165" s="38"/>
      <c r="D165" s="188" t="s">
        <v>134</v>
      </c>
      <c r="E165" s="38"/>
      <c r="F165" s="189" t="s">
        <v>604</v>
      </c>
      <c r="G165" s="38"/>
      <c r="H165" s="38"/>
      <c r="I165" s="190"/>
      <c r="J165" s="38"/>
      <c r="K165" s="38"/>
      <c r="L165" s="41"/>
      <c r="M165" s="191"/>
      <c r="N165" s="192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134</v>
      </c>
      <c r="AU165" s="19" t="s">
        <v>83</v>
      </c>
    </row>
    <row r="166" spans="1:65" s="2" customFormat="1" ht="10" x14ac:dyDescent="0.2">
      <c r="A166" s="36"/>
      <c r="B166" s="37"/>
      <c r="C166" s="38"/>
      <c r="D166" s="193" t="s">
        <v>135</v>
      </c>
      <c r="E166" s="38"/>
      <c r="F166" s="194" t="s">
        <v>605</v>
      </c>
      <c r="G166" s="38"/>
      <c r="H166" s="38"/>
      <c r="I166" s="190"/>
      <c r="J166" s="38"/>
      <c r="K166" s="38"/>
      <c r="L166" s="41"/>
      <c r="M166" s="191"/>
      <c r="N166" s="192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135</v>
      </c>
      <c r="AU166" s="19" t="s">
        <v>83</v>
      </c>
    </row>
    <row r="167" spans="1:65" s="14" customFormat="1" ht="10" x14ac:dyDescent="0.2">
      <c r="B167" s="211"/>
      <c r="C167" s="212"/>
      <c r="D167" s="188" t="s">
        <v>151</v>
      </c>
      <c r="E167" s="213" t="s">
        <v>19</v>
      </c>
      <c r="F167" s="214" t="s">
        <v>631</v>
      </c>
      <c r="G167" s="212"/>
      <c r="H167" s="213" t="s">
        <v>19</v>
      </c>
      <c r="I167" s="215"/>
      <c r="J167" s="212"/>
      <c r="K167" s="212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151</v>
      </c>
      <c r="AU167" s="220" t="s">
        <v>83</v>
      </c>
      <c r="AV167" s="14" t="s">
        <v>81</v>
      </c>
      <c r="AW167" s="14" t="s">
        <v>33</v>
      </c>
      <c r="AX167" s="14" t="s">
        <v>73</v>
      </c>
      <c r="AY167" s="220" t="s">
        <v>125</v>
      </c>
    </row>
    <row r="168" spans="1:65" s="14" customFormat="1" ht="10" x14ac:dyDescent="0.2">
      <c r="B168" s="211"/>
      <c r="C168" s="212"/>
      <c r="D168" s="188" t="s">
        <v>151</v>
      </c>
      <c r="E168" s="213" t="s">
        <v>19</v>
      </c>
      <c r="F168" s="214" t="s">
        <v>470</v>
      </c>
      <c r="G168" s="212"/>
      <c r="H168" s="213" t="s">
        <v>19</v>
      </c>
      <c r="I168" s="215"/>
      <c r="J168" s="212"/>
      <c r="K168" s="212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151</v>
      </c>
      <c r="AU168" s="220" t="s">
        <v>83</v>
      </c>
      <c r="AV168" s="14" t="s">
        <v>81</v>
      </c>
      <c r="AW168" s="14" t="s">
        <v>33</v>
      </c>
      <c r="AX168" s="14" t="s">
        <v>73</v>
      </c>
      <c r="AY168" s="220" t="s">
        <v>125</v>
      </c>
    </row>
    <row r="169" spans="1:65" s="13" customFormat="1" ht="10" x14ac:dyDescent="0.2">
      <c r="B169" s="196"/>
      <c r="C169" s="197"/>
      <c r="D169" s="188" t="s">
        <v>151</v>
      </c>
      <c r="E169" s="198" t="s">
        <v>19</v>
      </c>
      <c r="F169" s="199" t="s">
        <v>692</v>
      </c>
      <c r="G169" s="197"/>
      <c r="H169" s="200">
        <v>0.5</v>
      </c>
      <c r="I169" s="201"/>
      <c r="J169" s="197"/>
      <c r="K169" s="197"/>
      <c r="L169" s="202"/>
      <c r="M169" s="203"/>
      <c r="N169" s="204"/>
      <c r="O169" s="204"/>
      <c r="P169" s="204"/>
      <c r="Q169" s="204"/>
      <c r="R169" s="204"/>
      <c r="S169" s="204"/>
      <c r="T169" s="205"/>
      <c r="AT169" s="206" t="s">
        <v>151</v>
      </c>
      <c r="AU169" s="206" t="s">
        <v>83</v>
      </c>
      <c r="AV169" s="13" t="s">
        <v>83</v>
      </c>
      <c r="AW169" s="13" t="s">
        <v>33</v>
      </c>
      <c r="AX169" s="13" t="s">
        <v>73</v>
      </c>
      <c r="AY169" s="206" t="s">
        <v>125</v>
      </c>
    </row>
    <row r="170" spans="1:65" s="13" customFormat="1" ht="10" x14ac:dyDescent="0.2">
      <c r="B170" s="196"/>
      <c r="C170" s="197"/>
      <c r="D170" s="188" t="s">
        <v>151</v>
      </c>
      <c r="E170" s="198" t="s">
        <v>19</v>
      </c>
      <c r="F170" s="199" t="s">
        <v>693</v>
      </c>
      <c r="G170" s="197"/>
      <c r="H170" s="200">
        <v>3.5999999999999997E-2</v>
      </c>
      <c r="I170" s="201"/>
      <c r="J170" s="197"/>
      <c r="K170" s="197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151</v>
      </c>
      <c r="AU170" s="206" t="s">
        <v>83</v>
      </c>
      <c r="AV170" s="13" t="s">
        <v>83</v>
      </c>
      <c r="AW170" s="13" t="s">
        <v>33</v>
      </c>
      <c r="AX170" s="13" t="s">
        <v>73</v>
      </c>
      <c r="AY170" s="206" t="s">
        <v>125</v>
      </c>
    </row>
    <row r="171" spans="1:65" s="14" customFormat="1" ht="10" x14ac:dyDescent="0.2">
      <c r="B171" s="211"/>
      <c r="C171" s="212"/>
      <c r="D171" s="188" t="s">
        <v>151</v>
      </c>
      <c r="E171" s="213" t="s">
        <v>19</v>
      </c>
      <c r="F171" s="214" t="s">
        <v>694</v>
      </c>
      <c r="G171" s="212"/>
      <c r="H171" s="213" t="s">
        <v>19</v>
      </c>
      <c r="I171" s="215"/>
      <c r="J171" s="212"/>
      <c r="K171" s="212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151</v>
      </c>
      <c r="AU171" s="220" t="s">
        <v>83</v>
      </c>
      <c r="AV171" s="14" t="s">
        <v>81</v>
      </c>
      <c r="AW171" s="14" t="s">
        <v>33</v>
      </c>
      <c r="AX171" s="14" t="s">
        <v>73</v>
      </c>
      <c r="AY171" s="220" t="s">
        <v>125</v>
      </c>
    </row>
    <row r="172" spans="1:65" s="13" customFormat="1" ht="10" x14ac:dyDescent="0.2">
      <c r="B172" s="196"/>
      <c r="C172" s="197"/>
      <c r="D172" s="188" t="s">
        <v>151</v>
      </c>
      <c r="E172" s="198" t="s">
        <v>19</v>
      </c>
      <c r="F172" s="199" t="s">
        <v>695</v>
      </c>
      <c r="G172" s="197"/>
      <c r="H172" s="200">
        <v>1.26</v>
      </c>
      <c r="I172" s="201"/>
      <c r="J172" s="197"/>
      <c r="K172" s="197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151</v>
      </c>
      <c r="AU172" s="206" t="s">
        <v>83</v>
      </c>
      <c r="AV172" s="13" t="s">
        <v>83</v>
      </c>
      <c r="AW172" s="13" t="s">
        <v>33</v>
      </c>
      <c r="AX172" s="13" t="s">
        <v>73</v>
      </c>
      <c r="AY172" s="206" t="s">
        <v>125</v>
      </c>
    </row>
    <row r="173" spans="1:65" s="15" customFormat="1" ht="10" x14ac:dyDescent="0.2">
      <c r="B173" s="221"/>
      <c r="C173" s="222"/>
      <c r="D173" s="188" t="s">
        <v>151</v>
      </c>
      <c r="E173" s="223" t="s">
        <v>19</v>
      </c>
      <c r="F173" s="224" t="s">
        <v>193</v>
      </c>
      <c r="G173" s="222"/>
      <c r="H173" s="225">
        <v>1.796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AT173" s="231" t="s">
        <v>151</v>
      </c>
      <c r="AU173" s="231" t="s">
        <v>83</v>
      </c>
      <c r="AV173" s="15" t="s">
        <v>155</v>
      </c>
      <c r="AW173" s="15" t="s">
        <v>33</v>
      </c>
      <c r="AX173" s="15" t="s">
        <v>81</v>
      </c>
      <c r="AY173" s="231" t="s">
        <v>125</v>
      </c>
    </row>
    <row r="174" spans="1:65" s="2" customFormat="1" ht="37.75" customHeight="1" x14ac:dyDescent="0.2">
      <c r="A174" s="36"/>
      <c r="B174" s="37"/>
      <c r="C174" s="175" t="s">
        <v>8</v>
      </c>
      <c r="D174" s="175" t="s">
        <v>128</v>
      </c>
      <c r="E174" s="176" t="s">
        <v>696</v>
      </c>
      <c r="F174" s="177" t="s">
        <v>697</v>
      </c>
      <c r="G174" s="178" t="s">
        <v>397</v>
      </c>
      <c r="H174" s="179">
        <v>24.437000000000001</v>
      </c>
      <c r="I174" s="180"/>
      <c r="J174" s="181">
        <f>ROUND(I174*H174,2)</f>
        <v>0</v>
      </c>
      <c r="K174" s="177" t="s">
        <v>131</v>
      </c>
      <c r="L174" s="41"/>
      <c r="M174" s="182" t="s">
        <v>19</v>
      </c>
      <c r="N174" s="183" t="s">
        <v>44</v>
      </c>
      <c r="O174" s="66"/>
      <c r="P174" s="184">
        <f>O174*H174</f>
        <v>0</v>
      </c>
      <c r="Q174" s="184">
        <v>0</v>
      </c>
      <c r="R174" s="184">
        <f>Q174*H174</f>
        <v>0</v>
      </c>
      <c r="S174" s="184">
        <v>5.8999999999999997E-2</v>
      </c>
      <c r="T174" s="185">
        <f>S174*H174</f>
        <v>1.441783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6" t="s">
        <v>155</v>
      </c>
      <c r="AT174" s="186" t="s">
        <v>128</v>
      </c>
      <c r="AU174" s="186" t="s">
        <v>83</v>
      </c>
      <c r="AY174" s="19" t="s">
        <v>125</v>
      </c>
      <c r="BE174" s="187">
        <f>IF(N174="základní",J174,0)</f>
        <v>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9" t="s">
        <v>81</v>
      </c>
      <c r="BK174" s="187">
        <f>ROUND(I174*H174,2)</f>
        <v>0</v>
      </c>
      <c r="BL174" s="19" t="s">
        <v>155</v>
      </c>
      <c r="BM174" s="186" t="s">
        <v>698</v>
      </c>
    </row>
    <row r="175" spans="1:65" s="2" customFormat="1" ht="27" x14ac:dyDescent="0.2">
      <c r="A175" s="36"/>
      <c r="B175" s="37"/>
      <c r="C175" s="38"/>
      <c r="D175" s="188" t="s">
        <v>134</v>
      </c>
      <c r="E175" s="38"/>
      <c r="F175" s="189" t="s">
        <v>699</v>
      </c>
      <c r="G175" s="38"/>
      <c r="H175" s="38"/>
      <c r="I175" s="190"/>
      <c r="J175" s="38"/>
      <c r="K175" s="38"/>
      <c r="L175" s="41"/>
      <c r="M175" s="191"/>
      <c r="N175" s="192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134</v>
      </c>
      <c r="AU175" s="19" t="s">
        <v>83</v>
      </c>
    </row>
    <row r="176" spans="1:65" s="2" customFormat="1" ht="10" x14ac:dyDescent="0.2">
      <c r="A176" s="36"/>
      <c r="B176" s="37"/>
      <c r="C176" s="38"/>
      <c r="D176" s="193" t="s">
        <v>135</v>
      </c>
      <c r="E176" s="38"/>
      <c r="F176" s="194" t="s">
        <v>700</v>
      </c>
      <c r="G176" s="38"/>
      <c r="H176" s="38"/>
      <c r="I176" s="190"/>
      <c r="J176" s="38"/>
      <c r="K176" s="38"/>
      <c r="L176" s="41"/>
      <c r="M176" s="191"/>
      <c r="N176" s="192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135</v>
      </c>
      <c r="AU176" s="19" t="s">
        <v>83</v>
      </c>
    </row>
    <row r="177" spans="1:65" s="14" customFormat="1" ht="10" x14ac:dyDescent="0.2">
      <c r="B177" s="211"/>
      <c r="C177" s="212"/>
      <c r="D177" s="188" t="s">
        <v>151</v>
      </c>
      <c r="E177" s="213" t="s">
        <v>19</v>
      </c>
      <c r="F177" s="214" t="s">
        <v>631</v>
      </c>
      <c r="G177" s="212"/>
      <c r="H177" s="213" t="s">
        <v>19</v>
      </c>
      <c r="I177" s="215"/>
      <c r="J177" s="212"/>
      <c r="K177" s="212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151</v>
      </c>
      <c r="AU177" s="220" t="s">
        <v>83</v>
      </c>
      <c r="AV177" s="14" t="s">
        <v>81</v>
      </c>
      <c r="AW177" s="14" t="s">
        <v>33</v>
      </c>
      <c r="AX177" s="14" t="s">
        <v>73</v>
      </c>
      <c r="AY177" s="220" t="s">
        <v>125</v>
      </c>
    </row>
    <row r="178" spans="1:65" s="13" customFormat="1" ht="10" x14ac:dyDescent="0.2">
      <c r="B178" s="196"/>
      <c r="C178" s="197"/>
      <c r="D178" s="188" t="s">
        <v>151</v>
      </c>
      <c r="E178" s="198" t="s">
        <v>19</v>
      </c>
      <c r="F178" s="199" t="s">
        <v>657</v>
      </c>
      <c r="G178" s="197"/>
      <c r="H178" s="200">
        <v>2.7360000000000002</v>
      </c>
      <c r="I178" s="201"/>
      <c r="J178" s="197"/>
      <c r="K178" s="197"/>
      <c r="L178" s="202"/>
      <c r="M178" s="203"/>
      <c r="N178" s="204"/>
      <c r="O178" s="204"/>
      <c r="P178" s="204"/>
      <c r="Q178" s="204"/>
      <c r="R178" s="204"/>
      <c r="S178" s="204"/>
      <c r="T178" s="205"/>
      <c r="AT178" s="206" t="s">
        <v>151</v>
      </c>
      <c r="AU178" s="206" t="s">
        <v>83</v>
      </c>
      <c r="AV178" s="13" t="s">
        <v>83</v>
      </c>
      <c r="AW178" s="13" t="s">
        <v>33</v>
      </c>
      <c r="AX178" s="13" t="s">
        <v>73</v>
      </c>
      <c r="AY178" s="206" t="s">
        <v>125</v>
      </c>
    </row>
    <row r="179" spans="1:65" s="13" customFormat="1" ht="10" x14ac:dyDescent="0.2">
      <c r="B179" s="196"/>
      <c r="C179" s="197"/>
      <c r="D179" s="188" t="s">
        <v>151</v>
      </c>
      <c r="E179" s="198" t="s">
        <v>19</v>
      </c>
      <c r="F179" s="199" t="s">
        <v>658</v>
      </c>
      <c r="G179" s="197"/>
      <c r="H179" s="200">
        <v>1.1399999999999999</v>
      </c>
      <c r="I179" s="201"/>
      <c r="J179" s="197"/>
      <c r="K179" s="197"/>
      <c r="L179" s="202"/>
      <c r="M179" s="203"/>
      <c r="N179" s="204"/>
      <c r="O179" s="204"/>
      <c r="P179" s="204"/>
      <c r="Q179" s="204"/>
      <c r="R179" s="204"/>
      <c r="S179" s="204"/>
      <c r="T179" s="205"/>
      <c r="AT179" s="206" t="s">
        <v>151</v>
      </c>
      <c r="AU179" s="206" t="s">
        <v>83</v>
      </c>
      <c r="AV179" s="13" t="s">
        <v>83</v>
      </c>
      <c r="AW179" s="13" t="s">
        <v>33</v>
      </c>
      <c r="AX179" s="13" t="s">
        <v>73</v>
      </c>
      <c r="AY179" s="206" t="s">
        <v>125</v>
      </c>
    </row>
    <row r="180" spans="1:65" s="13" customFormat="1" ht="10" x14ac:dyDescent="0.2">
      <c r="B180" s="196"/>
      <c r="C180" s="197"/>
      <c r="D180" s="188" t="s">
        <v>151</v>
      </c>
      <c r="E180" s="198" t="s">
        <v>19</v>
      </c>
      <c r="F180" s="199" t="s">
        <v>659</v>
      </c>
      <c r="G180" s="197"/>
      <c r="H180" s="200">
        <v>19.446000000000002</v>
      </c>
      <c r="I180" s="201"/>
      <c r="J180" s="197"/>
      <c r="K180" s="197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151</v>
      </c>
      <c r="AU180" s="206" t="s">
        <v>83</v>
      </c>
      <c r="AV180" s="13" t="s">
        <v>83</v>
      </c>
      <c r="AW180" s="13" t="s">
        <v>33</v>
      </c>
      <c r="AX180" s="13" t="s">
        <v>73</v>
      </c>
      <c r="AY180" s="206" t="s">
        <v>125</v>
      </c>
    </row>
    <row r="181" spans="1:65" s="13" customFormat="1" ht="10" x14ac:dyDescent="0.2">
      <c r="B181" s="196"/>
      <c r="C181" s="197"/>
      <c r="D181" s="188" t="s">
        <v>151</v>
      </c>
      <c r="E181" s="198" t="s">
        <v>19</v>
      </c>
      <c r="F181" s="199" t="s">
        <v>660</v>
      </c>
      <c r="G181" s="197"/>
      <c r="H181" s="200">
        <v>-2.88</v>
      </c>
      <c r="I181" s="201"/>
      <c r="J181" s="197"/>
      <c r="K181" s="197"/>
      <c r="L181" s="202"/>
      <c r="M181" s="203"/>
      <c r="N181" s="204"/>
      <c r="O181" s="204"/>
      <c r="P181" s="204"/>
      <c r="Q181" s="204"/>
      <c r="R181" s="204"/>
      <c r="S181" s="204"/>
      <c r="T181" s="205"/>
      <c r="AT181" s="206" t="s">
        <v>151</v>
      </c>
      <c r="AU181" s="206" t="s">
        <v>83</v>
      </c>
      <c r="AV181" s="13" t="s">
        <v>83</v>
      </c>
      <c r="AW181" s="13" t="s">
        <v>33</v>
      </c>
      <c r="AX181" s="13" t="s">
        <v>73</v>
      </c>
      <c r="AY181" s="206" t="s">
        <v>125</v>
      </c>
    </row>
    <row r="182" spans="1:65" s="13" customFormat="1" ht="10" x14ac:dyDescent="0.2">
      <c r="B182" s="196"/>
      <c r="C182" s="197"/>
      <c r="D182" s="188" t="s">
        <v>151</v>
      </c>
      <c r="E182" s="198" t="s">
        <v>19</v>
      </c>
      <c r="F182" s="199" t="s">
        <v>661</v>
      </c>
      <c r="G182" s="197"/>
      <c r="H182" s="200">
        <v>2.82</v>
      </c>
      <c r="I182" s="201"/>
      <c r="J182" s="197"/>
      <c r="K182" s="197"/>
      <c r="L182" s="202"/>
      <c r="M182" s="203"/>
      <c r="N182" s="204"/>
      <c r="O182" s="204"/>
      <c r="P182" s="204"/>
      <c r="Q182" s="204"/>
      <c r="R182" s="204"/>
      <c r="S182" s="204"/>
      <c r="T182" s="205"/>
      <c r="AT182" s="206" t="s">
        <v>151</v>
      </c>
      <c r="AU182" s="206" t="s">
        <v>83</v>
      </c>
      <c r="AV182" s="13" t="s">
        <v>83</v>
      </c>
      <c r="AW182" s="13" t="s">
        <v>33</v>
      </c>
      <c r="AX182" s="13" t="s">
        <v>73</v>
      </c>
      <c r="AY182" s="206" t="s">
        <v>125</v>
      </c>
    </row>
    <row r="183" spans="1:65" s="13" customFormat="1" ht="10" x14ac:dyDescent="0.2">
      <c r="B183" s="196"/>
      <c r="C183" s="197"/>
      <c r="D183" s="188" t="s">
        <v>151</v>
      </c>
      <c r="E183" s="198" t="s">
        <v>19</v>
      </c>
      <c r="F183" s="199" t="s">
        <v>662</v>
      </c>
      <c r="G183" s="197"/>
      <c r="H183" s="200">
        <v>1.175</v>
      </c>
      <c r="I183" s="201"/>
      <c r="J183" s="197"/>
      <c r="K183" s="197"/>
      <c r="L183" s="202"/>
      <c r="M183" s="203"/>
      <c r="N183" s="204"/>
      <c r="O183" s="204"/>
      <c r="P183" s="204"/>
      <c r="Q183" s="204"/>
      <c r="R183" s="204"/>
      <c r="S183" s="204"/>
      <c r="T183" s="205"/>
      <c r="AT183" s="206" t="s">
        <v>151</v>
      </c>
      <c r="AU183" s="206" t="s">
        <v>83</v>
      </c>
      <c r="AV183" s="13" t="s">
        <v>83</v>
      </c>
      <c r="AW183" s="13" t="s">
        <v>33</v>
      </c>
      <c r="AX183" s="13" t="s">
        <v>73</v>
      </c>
      <c r="AY183" s="206" t="s">
        <v>125</v>
      </c>
    </row>
    <row r="184" spans="1:65" s="15" customFormat="1" ht="10" x14ac:dyDescent="0.2">
      <c r="B184" s="221"/>
      <c r="C184" s="222"/>
      <c r="D184" s="188" t="s">
        <v>151</v>
      </c>
      <c r="E184" s="223" t="s">
        <v>19</v>
      </c>
      <c r="F184" s="224" t="s">
        <v>193</v>
      </c>
      <c r="G184" s="222"/>
      <c r="H184" s="225">
        <v>24.437000000000005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151</v>
      </c>
      <c r="AU184" s="231" t="s">
        <v>83</v>
      </c>
      <c r="AV184" s="15" t="s">
        <v>155</v>
      </c>
      <c r="AW184" s="15" t="s">
        <v>33</v>
      </c>
      <c r="AX184" s="15" t="s">
        <v>81</v>
      </c>
      <c r="AY184" s="231" t="s">
        <v>125</v>
      </c>
    </row>
    <row r="185" spans="1:65" s="2" customFormat="1" ht="24.15" customHeight="1" x14ac:dyDescent="0.2">
      <c r="A185" s="36"/>
      <c r="B185" s="37"/>
      <c r="C185" s="175" t="s">
        <v>283</v>
      </c>
      <c r="D185" s="175" t="s">
        <v>128</v>
      </c>
      <c r="E185" s="176" t="s">
        <v>608</v>
      </c>
      <c r="F185" s="177" t="s">
        <v>609</v>
      </c>
      <c r="G185" s="178" t="s">
        <v>397</v>
      </c>
      <c r="H185" s="179">
        <v>27.5</v>
      </c>
      <c r="I185" s="180"/>
      <c r="J185" s="181">
        <f>ROUND(I185*H185,2)</f>
        <v>0</v>
      </c>
      <c r="K185" s="177" t="s">
        <v>131</v>
      </c>
      <c r="L185" s="41"/>
      <c r="M185" s="182" t="s">
        <v>19</v>
      </c>
      <c r="N185" s="183" t="s">
        <v>44</v>
      </c>
      <c r="O185" s="66"/>
      <c r="P185" s="184">
        <f>O185*H185</f>
        <v>0</v>
      </c>
      <c r="Q185" s="184">
        <v>0</v>
      </c>
      <c r="R185" s="184">
        <f>Q185*H185</f>
        <v>0</v>
      </c>
      <c r="S185" s="184">
        <v>0</v>
      </c>
      <c r="T185" s="185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6" t="s">
        <v>155</v>
      </c>
      <c r="AT185" s="186" t="s">
        <v>128</v>
      </c>
      <c r="AU185" s="186" t="s">
        <v>83</v>
      </c>
      <c r="AY185" s="19" t="s">
        <v>125</v>
      </c>
      <c r="BE185" s="187">
        <f>IF(N185="základní",J185,0)</f>
        <v>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19" t="s">
        <v>81</v>
      </c>
      <c r="BK185" s="187">
        <f>ROUND(I185*H185,2)</f>
        <v>0</v>
      </c>
      <c r="BL185" s="19" t="s">
        <v>155</v>
      </c>
      <c r="BM185" s="186" t="s">
        <v>701</v>
      </c>
    </row>
    <row r="186" spans="1:65" s="2" customFormat="1" ht="18" x14ac:dyDescent="0.2">
      <c r="A186" s="36"/>
      <c r="B186" s="37"/>
      <c r="C186" s="38"/>
      <c r="D186" s="188" t="s">
        <v>134</v>
      </c>
      <c r="E186" s="38"/>
      <c r="F186" s="189" t="s">
        <v>611</v>
      </c>
      <c r="G186" s="38"/>
      <c r="H186" s="38"/>
      <c r="I186" s="190"/>
      <c r="J186" s="38"/>
      <c r="K186" s="38"/>
      <c r="L186" s="41"/>
      <c r="M186" s="191"/>
      <c r="N186" s="192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134</v>
      </c>
      <c r="AU186" s="19" t="s">
        <v>83</v>
      </c>
    </row>
    <row r="187" spans="1:65" s="2" customFormat="1" ht="10" x14ac:dyDescent="0.2">
      <c r="A187" s="36"/>
      <c r="B187" s="37"/>
      <c r="C187" s="38"/>
      <c r="D187" s="193" t="s">
        <v>135</v>
      </c>
      <c r="E187" s="38"/>
      <c r="F187" s="194" t="s">
        <v>612</v>
      </c>
      <c r="G187" s="38"/>
      <c r="H187" s="38"/>
      <c r="I187" s="190"/>
      <c r="J187" s="38"/>
      <c r="K187" s="38"/>
      <c r="L187" s="41"/>
      <c r="M187" s="191"/>
      <c r="N187" s="192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135</v>
      </c>
      <c r="AU187" s="19" t="s">
        <v>83</v>
      </c>
    </row>
    <row r="188" spans="1:65" s="13" customFormat="1" ht="10" x14ac:dyDescent="0.2">
      <c r="B188" s="196"/>
      <c r="C188" s="197"/>
      <c r="D188" s="188" t="s">
        <v>151</v>
      </c>
      <c r="E188" s="198" t="s">
        <v>19</v>
      </c>
      <c r="F188" s="199" t="s">
        <v>679</v>
      </c>
      <c r="G188" s="197"/>
      <c r="H188" s="200">
        <v>27.5</v>
      </c>
      <c r="I188" s="201"/>
      <c r="J188" s="197"/>
      <c r="K188" s="197"/>
      <c r="L188" s="202"/>
      <c r="M188" s="203"/>
      <c r="N188" s="204"/>
      <c r="O188" s="204"/>
      <c r="P188" s="204"/>
      <c r="Q188" s="204"/>
      <c r="R188" s="204"/>
      <c r="S188" s="204"/>
      <c r="T188" s="205"/>
      <c r="AT188" s="206" t="s">
        <v>151</v>
      </c>
      <c r="AU188" s="206" t="s">
        <v>83</v>
      </c>
      <c r="AV188" s="13" t="s">
        <v>83</v>
      </c>
      <c r="AW188" s="13" t="s">
        <v>33</v>
      </c>
      <c r="AX188" s="13" t="s">
        <v>81</v>
      </c>
      <c r="AY188" s="206" t="s">
        <v>125</v>
      </c>
    </row>
    <row r="189" spans="1:65" s="12" customFormat="1" ht="22.75" customHeight="1" x14ac:dyDescent="0.25">
      <c r="B189" s="159"/>
      <c r="C189" s="160"/>
      <c r="D189" s="161" t="s">
        <v>72</v>
      </c>
      <c r="E189" s="173" t="s">
        <v>296</v>
      </c>
      <c r="F189" s="173" t="s">
        <v>297</v>
      </c>
      <c r="G189" s="160"/>
      <c r="H189" s="160"/>
      <c r="I189" s="163"/>
      <c r="J189" s="174">
        <f>BK189</f>
        <v>0</v>
      </c>
      <c r="K189" s="160"/>
      <c r="L189" s="165"/>
      <c r="M189" s="166"/>
      <c r="N189" s="167"/>
      <c r="O189" s="167"/>
      <c r="P189" s="168">
        <f>SUM(P190:P202)</f>
        <v>0</v>
      </c>
      <c r="Q189" s="167"/>
      <c r="R189" s="168">
        <f>SUM(R190:R202)</f>
        <v>0</v>
      </c>
      <c r="S189" s="167"/>
      <c r="T189" s="169">
        <f>SUM(T190:T202)</f>
        <v>0</v>
      </c>
      <c r="AR189" s="170" t="s">
        <v>81</v>
      </c>
      <c r="AT189" s="171" t="s">
        <v>72</v>
      </c>
      <c r="AU189" s="171" t="s">
        <v>81</v>
      </c>
      <c r="AY189" s="170" t="s">
        <v>125</v>
      </c>
      <c r="BK189" s="172">
        <f>SUM(BK190:BK202)</f>
        <v>0</v>
      </c>
    </row>
    <row r="190" spans="1:65" s="2" customFormat="1" ht="44.25" customHeight="1" x14ac:dyDescent="0.2">
      <c r="A190" s="36"/>
      <c r="B190" s="37"/>
      <c r="C190" s="175" t="s">
        <v>289</v>
      </c>
      <c r="D190" s="175" t="s">
        <v>128</v>
      </c>
      <c r="E190" s="176" t="s">
        <v>299</v>
      </c>
      <c r="F190" s="177" t="s">
        <v>300</v>
      </c>
      <c r="G190" s="178" t="s">
        <v>211</v>
      </c>
      <c r="H190" s="179">
        <v>4.6749999999999998</v>
      </c>
      <c r="I190" s="180"/>
      <c r="J190" s="181">
        <f>ROUND(I190*H190,2)</f>
        <v>0</v>
      </c>
      <c r="K190" s="177" t="s">
        <v>131</v>
      </c>
      <c r="L190" s="41"/>
      <c r="M190" s="182" t="s">
        <v>19</v>
      </c>
      <c r="N190" s="183" t="s">
        <v>44</v>
      </c>
      <c r="O190" s="66"/>
      <c r="P190" s="184">
        <f>O190*H190</f>
        <v>0</v>
      </c>
      <c r="Q190" s="184">
        <v>0</v>
      </c>
      <c r="R190" s="184">
        <f>Q190*H190</f>
        <v>0</v>
      </c>
      <c r="S190" s="184">
        <v>0</v>
      </c>
      <c r="T190" s="185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6" t="s">
        <v>155</v>
      </c>
      <c r="AT190" s="186" t="s">
        <v>128</v>
      </c>
      <c r="AU190" s="186" t="s">
        <v>83</v>
      </c>
      <c r="AY190" s="19" t="s">
        <v>125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9" t="s">
        <v>81</v>
      </c>
      <c r="BK190" s="187">
        <f>ROUND(I190*H190,2)</f>
        <v>0</v>
      </c>
      <c r="BL190" s="19" t="s">
        <v>155</v>
      </c>
      <c r="BM190" s="186" t="s">
        <v>702</v>
      </c>
    </row>
    <row r="191" spans="1:65" s="2" customFormat="1" ht="27" x14ac:dyDescent="0.2">
      <c r="A191" s="36"/>
      <c r="B191" s="37"/>
      <c r="C191" s="38"/>
      <c r="D191" s="188" t="s">
        <v>134</v>
      </c>
      <c r="E191" s="38"/>
      <c r="F191" s="189" t="s">
        <v>302</v>
      </c>
      <c r="G191" s="38"/>
      <c r="H191" s="38"/>
      <c r="I191" s="190"/>
      <c r="J191" s="38"/>
      <c r="K191" s="38"/>
      <c r="L191" s="41"/>
      <c r="M191" s="191"/>
      <c r="N191" s="192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134</v>
      </c>
      <c r="AU191" s="19" t="s">
        <v>83</v>
      </c>
    </row>
    <row r="192" spans="1:65" s="2" customFormat="1" ht="10" x14ac:dyDescent="0.2">
      <c r="A192" s="36"/>
      <c r="B192" s="37"/>
      <c r="C192" s="38"/>
      <c r="D192" s="193" t="s">
        <v>135</v>
      </c>
      <c r="E192" s="38"/>
      <c r="F192" s="194" t="s">
        <v>303</v>
      </c>
      <c r="G192" s="38"/>
      <c r="H192" s="38"/>
      <c r="I192" s="190"/>
      <c r="J192" s="38"/>
      <c r="K192" s="38"/>
      <c r="L192" s="41"/>
      <c r="M192" s="191"/>
      <c r="N192" s="192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135</v>
      </c>
      <c r="AU192" s="19" t="s">
        <v>83</v>
      </c>
    </row>
    <row r="193" spans="1:65" s="2" customFormat="1" ht="16.5" customHeight="1" x14ac:dyDescent="0.2">
      <c r="A193" s="36"/>
      <c r="B193" s="37"/>
      <c r="C193" s="175" t="s">
        <v>298</v>
      </c>
      <c r="D193" s="175" t="s">
        <v>128</v>
      </c>
      <c r="E193" s="176" t="s">
        <v>305</v>
      </c>
      <c r="F193" s="177" t="s">
        <v>306</v>
      </c>
      <c r="G193" s="178" t="s">
        <v>211</v>
      </c>
      <c r="H193" s="179">
        <v>4.6749999999999998</v>
      </c>
      <c r="I193" s="180"/>
      <c r="J193" s="181">
        <f>ROUND(I193*H193,2)</f>
        <v>0</v>
      </c>
      <c r="K193" s="177" t="s">
        <v>131</v>
      </c>
      <c r="L193" s="41"/>
      <c r="M193" s="182" t="s">
        <v>19</v>
      </c>
      <c r="N193" s="183" t="s">
        <v>44</v>
      </c>
      <c r="O193" s="66"/>
      <c r="P193" s="184">
        <f>O193*H193</f>
        <v>0</v>
      </c>
      <c r="Q193" s="184">
        <v>0</v>
      </c>
      <c r="R193" s="184">
        <f>Q193*H193</f>
        <v>0</v>
      </c>
      <c r="S193" s="184">
        <v>0</v>
      </c>
      <c r="T193" s="185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6" t="s">
        <v>155</v>
      </c>
      <c r="AT193" s="186" t="s">
        <v>128</v>
      </c>
      <c r="AU193" s="186" t="s">
        <v>83</v>
      </c>
      <c r="AY193" s="19" t="s">
        <v>125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9" t="s">
        <v>81</v>
      </c>
      <c r="BK193" s="187">
        <f>ROUND(I193*H193,2)</f>
        <v>0</v>
      </c>
      <c r="BL193" s="19" t="s">
        <v>155</v>
      </c>
      <c r="BM193" s="186" t="s">
        <v>703</v>
      </c>
    </row>
    <row r="194" spans="1:65" s="2" customFormat="1" ht="18" x14ac:dyDescent="0.2">
      <c r="A194" s="36"/>
      <c r="B194" s="37"/>
      <c r="C194" s="38"/>
      <c r="D194" s="188" t="s">
        <v>134</v>
      </c>
      <c r="E194" s="38"/>
      <c r="F194" s="189" t="s">
        <v>308</v>
      </c>
      <c r="G194" s="38"/>
      <c r="H194" s="38"/>
      <c r="I194" s="190"/>
      <c r="J194" s="38"/>
      <c r="K194" s="38"/>
      <c r="L194" s="41"/>
      <c r="M194" s="191"/>
      <c r="N194" s="192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134</v>
      </c>
      <c r="AU194" s="19" t="s">
        <v>83</v>
      </c>
    </row>
    <row r="195" spans="1:65" s="2" customFormat="1" ht="10" x14ac:dyDescent="0.2">
      <c r="A195" s="36"/>
      <c r="B195" s="37"/>
      <c r="C195" s="38"/>
      <c r="D195" s="193" t="s">
        <v>135</v>
      </c>
      <c r="E195" s="38"/>
      <c r="F195" s="194" t="s">
        <v>309</v>
      </c>
      <c r="G195" s="38"/>
      <c r="H195" s="38"/>
      <c r="I195" s="190"/>
      <c r="J195" s="38"/>
      <c r="K195" s="38"/>
      <c r="L195" s="41"/>
      <c r="M195" s="191"/>
      <c r="N195" s="192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135</v>
      </c>
      <c r="AU195" s="19" t="s">
        <v>83</v>
      </c>
    </row>
    <row r="196" spans="1:65" s="2" customFormat="1" ht="24.15" customHeight="1" x14ac:dyDescent="0.2">
      <c r="A196" s="36"/>
      <c r="B196" s="37"/>
      <c r="C196" s="175" t="s">
        <v>304</v>
      </c>
      <c r="D196" s="175" t="s">
        <v>128</v>
      </c>
      <c r="E196" s="176" t="s">
        <v>311</v>
      </c>
      <c r="F196" s="177" t="s">
        <v>312</v>
      </c>
      <c r="G196" s="178" t="s">
        <v>211</v>
      </c>
      <c r="H196" s="179">
        <v>28.05</v>
      </c>
      <c r="I196" s="180"/>
      <c r="J196" s="181">
        <f>ROUND(I196*H196,2)</f>
        <v>0</v>
      </c>
      <c r="K196" s="177" t="s">
        <v>131</v>
      </c>
      <c r="L196" s="41"/>
      <c r="M196" s="182" t="s">
        <v>19</v>
      </c>
      <c r="N196" s="183" t="s">
        <v>44</v>
      </c>
      <c r="O196" s="66"/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6" t="s">
        <v>155</v>
      </c>
      <c r="AT196" s="186" t="s">
        <v>128</v>
      </c>
      <c r="AU196" s="186" t="s">
        <v>83</v>
      </c>
      <c r="AY196" s="19" t="s">
        <v>125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9" t="s">
        <v>81</v>
      </c>
      <c r="BK196" s="187">
        <f>ROUND(I196*H196,2)</f>
        <v>0</v>
      </c>
      <c r="BL196" s="19" t="s">
        <v>155</v>
      </c>
      <c r="BM196" s="186" t="s">
        <v>704</v>
      </c>
    </row>
    <row r="197" spans="1:65" s="2" customFormat="1" ht="27" x14ac:dyDescent="0.2">
      <c r="A197" s="36"/>
      <c r="B197" s="37"/>
      <c r="C197" s="38"/>
      <c r="D197" s="188" t="s">
        <v>134</v>
      </c>
      <c r="E197" s="38"/>
      <c r="F197" s="189" t="s">
        <v>314</v>
      </c>
      <c r="G197" s="38"/>
      <c r="H197" s="38"/>
      <c r="I197" s="190"/>
      <c r="J197" s="38"/>
      <c r="K197" s="38"/>
      <c r="L197" s="41"/>
      <c r="M197" s="191"/>
      <c r="N197" s="192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134</v>
      </c>
      <c r="AU197" s="19" t="s">
        <v>83</v>
      </c>
    </row>
    <row r="198" spans="1:65" s="2" customFormat="1" ht="10" x14ac:dyDescent="0.2">
      <c r="A198" s="36"/>
      <c r="B198" s="37"/>
      <c r="C198" s="38"/>
      <c r="D198" s="193" t="s">
        <v>135</v>
      </c>
      <c r="E198" s="38"/>
      <c r="F198" s="194" t="s">
        <v>315</v>
      </c>
      <c r="G198" s="38"/>
      <c r="H198" s="38"/>
      <c r="I198" s="190"/>
      <c r="J198" s="38"/>
      <c r="K198" s="38"/>
      <c r="L198" s="41"/>
      <c r="M198" s="191"/>
      <c r="N198" s="192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135</v>
      </c>
      <c r="AU198" s="19" t="s">
        <v>83</v>
      </c>
    </row>
    <row r="199" spans="1:65" s="13" customFormat="1" ht="10" x14ac:dyDescent="0.2">
      <c r="B199" s="196"/>
      <c r="C199" s="197"/>
      <c r="D199" s="188" t="s">
        <v>151</v>
      </c>
      <c r="E199" s="197"/>
      <c r="F199" s="199" t="s">
        <v>705</v>
      </c>
      <c r="G199" s="197"/>
      <c r="H199" s="200">
        <v>28.05</v>
      </c>
      <c r="I199" s="201"/>
      <c r="J199" s="197"/>
      <c r="K199" s="197"/>
      <c r="L199" s="202"/>
      <c r="M199" s="203"/>
      <c r="N199" s="204"/>
      <c r="O199" s="204"/>
      <c r="P199" s="204"/>
      <c r="Q199" s="204"/>
      <c r="R199" s="204"/>
      <c r="S199" s="204"/>
      <c r="T199" s="205"/>
      <c r="AT199" s="206" t="s">
        <v>151</v>
      </c>
      <c r="AU199" s="206" t="s">
        <v>83</v>
      </c>
      <c r="AV199" s="13" t="s">
        <v>83</v>
      </c>
      <c r="AW199" s="13" t="s">
        <v>4</v>
      </c>
      <c r="AX199" s="13" t="s">
        <v>81</v>
      </c>
      <c r="AY199" s="206" t="s">
        <v>125</v>
      </c>
    </row>
    <row r="200" spans="1:65" s="2" customFormat="1" ht="24.15" customHeight="1" x14ac:dyDescent="0.2">
      <c r="A200" s="36"/>
      <c r="B200" s="37"/>
      <c r="C200" s="175" t="s">
        <v>310</v>
      </c>
      <c r="D200" s="175" t="s">
        <v>128</v>
      </c>
      <c r="E200" s="176" t="s">
        <v>317</v>
      </c>
      <c r="F200" s="177" t="s">
        <v>318</v>
      </c>
      <c r="G200" s="178" t="s">
        <v>211</v>
      </c>
      <c r="H200" s="179">
        <v>4.6749999999999998</v>
      </c>
      <c r="I200" s="180"/>
      <c r="J200" s="181">
        <f>ROUND(I200*H200,2)</f>
        <v>0</v>
      </c>
      <c r="K200" s="177" t="s">
        <v>131</v>
      </c>
      <c r="L200" s="41"/>
      <c r="M200" s="182" t="s">
        <v>19</v>
      </c>
      <c r="N200" s="183" t="s">
        <v>44</v>
      </c>
      <c r="O200" s="66"/>
      <c r="P200" s="184">
        <f>O200*H200</f>
        <v>0</v>
      </c>
      <c r="Q200" s="184">
        <v>0</v>
      </c>
      <c r="R200" s="184">
        <f>Q200*H200</f>
        <v>0</v>
      </c>
      <c r="S200" s="184">
        <v>0</v>
      </c>
      <c r="T200" s="185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6" t="s">
        <v>155</v>
      </c>
      <c r="AT200" s="186" t="s">
        <v>128</v>
      </c>
      <c r="AU200" s="186" t="s">
        <v>83</v>
      </c>
      <c r="AY200" s="19" t="s">
        <v>125</v>
      </c>
      <c r="BE200" s="187">
        <f>IF(N200="základní",J200,0)</f>
        <v>0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9" t="s">
        <v>81</v>
      </c>
      <c r="BK200" s="187">
        <f>ROUND(I200*H200,2)</f>
        <v>0</v>
      </c>
      <c r="BL200" s="19" t="s">
        <v>155</v>
      </c>
      <c r="BM200" s="186" t="s">
        <v>706</v>
      </c>
    </row>
    <row r="201" spans="1:65" s="2" customFormat="1" ht="10" x14ac:dyDescent="0.2">
      <c r="A201" s="36"/>
      <c r="B201" s="37"/>
      <c r="C201" s="38"/>
      <c r="D201" s="188" t="s">
        <v>134</v>
      </c>
      <c r="E201" s="38"/>
      <c r="F201" s="189" t="s">
        <v>320</v>
      </c>
      <c r="G201" s="38"/>
      <c r="H201" s="38"/>
      <c r="I201" s="190"/>
      <c r="J201" s="38"/>
      <c r="K201" s="38"/>
      <c r="L201" s="41"/>
      <c r="M201" s="191"/>
      <c r="N201" s="192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134</v>
      </c>
      <c r="AU201" s="19" t="s">
        <v>83</v>
      </c>
    </row>
    <row r="202" spans="1:65" s="2" customFormat="1" ht="10" x14ac:dyDescent="0.2">
      <c r="A202" s="36"/>
      <c r="B202" s="37"/>
      <c r="C202" s="38"/>
      <c r="D202" s="193" t="s">
        <v>135</v>
      </c>
      <c r="E202" s="38"/>
      <c r="F202" s="194" t="s">
        <v>321</v>
      </c>
      <c r="G202" s="38"/>
      <c r="H202" s="38"/>
      <c r="I202" s="190"/>
      <c r="J202" s="38"/>
      <c r="K202" s="38"/>
      <c r="L202" s="41"/>
      <c r="M202" s="191"/>
      <c r="N202" s="192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135</v>
      </c>
      <c r="AU202" s="19" t="s">
        <v>83</v>
      </c>
    </row>
    <row r="203" spans="1:65" s="12" customFormat="1" ht="22.75" customHeight="1" x14ac:dyDescent="0.25">
      <c r="B203" s="159"/>
      <c r="C203" s="160"/>
      <c r="D203" s="161" t="s">
        <v>72</v>
      </c>
      <c r="E203" s="173" t="s">
        <v>322</v>
      </c>
      <c r="F203" s="173" t="s">
        <v>323</v>
      </c>
      <c r="G203" s="160"/>
      <c r="H203" s="160"/>
      <c r="I203" s="163"/>
      <c r="J203" s="174">
        <f>BK203</f>
        <v>0</v>
      </c>
      <c r="K203" s="160"/>
      <c r="L203" s="165"/>
      <c r="M203" s="166"/>
      <c r="N203" s="167"/>
      <c r="O203" s="167"/>
      <c r="P203" s="168">
        <f>SUM(P204:P206)</f>
        <v>0</v>
      </c>
      <c r="Q203" s="167"/>
      <c r="R203" s="168">
        <f>SUM(R204:R206)</f>
        <v>0</v>
      </c>
      <c r="S203" s="167"/>
      <c r="T203" s="169">
        <f>SUM(T204:T206)</f>
        <v>0</v>
      </c>
      <c r="AR203" s="170" t="s">
        <v>81</v>
      </c>
      <c r="AT203" s="171" t="s">
        <v>72</v>
      </c>
      <c r="AU203" s="171" t="s">
        <v>81</v>
      </c>
      <c r="AY203" s="170" t="s">
        <v>125</v>
      </c>
      <c r="BK203" s="172">
        <f>SUM(BK204:BK206)</f>
        <v>0</v>
      </c>
    </row>
    <row r="204" spans="1:65" s="2" customFormat="1" ht="24.15" customHeight="1" x14ac:dyDescent="0.2">
      <c r="A204" s="36"/>
      <c r="B204" s="37"/>
      <c r="C204" s="175" t="s">
        <v>258</v>
      </c>
      <c r="D204" s="175" t="s">
        <v>128</v>
      </c>
      <c r="E204" s="176" t="s">
        <v>324</v>
      </c>
      <c r="F204" s="177" t="s">
        <v>325</v>
      </c>
      <c r="G204" s="178" t="s">
        <v>211</v>
      </c>
      <c r="H204" s="179">
        <v>1.6519999999999999</v>
      </c>
      <c r="I204" s="180"/>
      <c r="J204" s="181">
        <f>ROUND(I204*H204,2)</f>
        <v>0</v>
      </c>
      <c r="K204" s="177" t="s">
        <v>131</v>
      </c>
      <c r="L204" s="41"/>
      <c r="M204" s="182" t="s">
        <v>19</v>
      </c>
      <c r="N204" s="183" t="s">
        <v>44</v>
      </c>
      <c r="O204" s="66"/>
      <c r="P204" s="184">
        <f>O204*H204</f>
        <v>0</v>
      </c>
      <c r="Q204" s="184">
        <v>0</v>
      </c>
      <c r="R204" s="184">
        <f>Q204*H204</f>
        <v>0</v>
      </c>
      <c r="S204" s="184">
        <v>0</v>
      </c>
      <c r="T204" s="185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6" t="s">
        <v>155</v>
      </c>
      <c r="AT204" s="186" t="s">
        <v>128</v>
      </c>
      <c r="AU204" s="186" t="s">
        <v>83</v>
      </c>
      <c r="AY204" s="19" t="s">
        <v>125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9" t="s">
        <v>81</v>
      </c>
      <c r="BK204" s="187">
        <f>ROUND(I204*H204,2)</f>
        <v>0</v>
      </c>
      <c r="BL204" s="19" t="s">
        <v>155</v>
      </c>
      <c r="BM204" s="186" t="s">
        <v>707</v>
      </c>
    </row>
    <row r="205" spans="1:65" s="2" customFormat="1" ht="27" x14ac:dyDescent="0.2">
      <c r="A205" s="36"/>
      <c r="B205" s="37"/>
      <c r="C205" s="38"/>
      <c r="D205" s="188" t="s">
        <v>134</v>
      </c>
      <c r="E205" s="38"/>
      <c r="F205" s="189" t="s">
        <v>327</v>
      </c>
      <c r="G205" s="38"/>
      <c r="H205" s="38"/>
      <c r="I205" s="190"/>
      <c r="J205" s="38"/>
      <c r="K205" s="38"/>
      <c r="L205" s="41"/>
      <c r="M205" s="191"/>
      <c r="N205" s="192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134</v>
      </c>
      <c r="AU205" s="19" t="s">
        <v>83</v>
      </c>
    </row>
    <row r="206" spans="1:65" s="2" customFormat="1" ht="10" x14ac:dyDescent="0.2">
      <c r="A206" s="36"/>
      <c r="B206" s="37"/>
      <c r="C206" s="38"/>
      <c r="D206" s="193" t="s">
        <v>135</v>
      </c>
      <c r="E206" s="38"/>
      <c r="F206" s="194" t="s">
        <v>328</v>
      </c>
      <c r="G206" s="38"/>
      <c r="H206" s="38"/>
      <c r="I206" s="190"/>
      <c r="J206" s="38"/>
      <c r="K206" s="38"/>
      <c r="L206" s="41"/>
      <c r="M206" s="191"/>
      <c r="N206" s="192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135</v>
      </c>
      <c r="AU206" s="19" t="s">
        <v>83</v>
      </c>
    </row>
    <row r="207" spans="1:65" s="12" customFormat="1" ht="25.9" customHeight="1" x14ac:dyDescent="0.35">
      <c r="B207" s="159"/>
      <c r="C207" s="160"/>
      <c r="D207" s="161" t="s">
        <v>72</v>
      </c>
      <c r="E207" s="162" t="s">
        <v>404</v>
      </c>
      <c r="F207" s="162" t="s">
        <v>405</v>
      </c>
      <c r="G207" s="160"/>
      <c r="H207" s="160"/>
      <c r="I207" s="163"/>
      <c r="J207" s="164">
        <f>BK207</f>
        <v>0</v>
      </c>
      <c r="K207" s="160"/>
      <c r="L207" s="165"/>
      <c r="M207" s="166"/>
      <c r="N207" s="167"/>
      <c r="O207" s="167"/>
      <c r="P207" s="168">
        <f>P208+P218</f>
        <v>0</v>
      </c>
      <c r="Q207" s="167"/>
      <c r="R207" s="168">
        <f>R208+R218</f>
        <v>5.2776729999999994E-2</v>
      </c>
      <c r="S207" s="167"/>
      <c r="T207" s="169">
        <f>T208+T218</f>
        <v>0</v>
      </c>
      <c r="AR207" s="170" t="s">
        <v>83</v>
      </c>
      <c r="AT207" s="171" t="s">
        <v>72</v>
      </c>
      <c r="AU207" s="171" t="s">
        <v>73</v>
      </c>
      <c r="AY207" s="170" t="s">
        <v>125</v>
      </c>
      <c r="BK207" s="172">
        <f>BK208+BK218</f>
        <v>0</v>
      </c>
    </row>
    <row r="208" spans="1:65" s="12" customFormat="1" ht="22.75" customHeight="1" x14ac:dyDescent="0.25">
      <c r="B208" s="159"/>
      <c r="C208" s="160"/>
      <c r="D208" s="161" t="s">
        <v>72</v>
      </c>
      <c r="E208" s="173" t="s">
        <v>708</v>
      </c>
      <c r="F208" s="173" t="s">
        <v>709</v>
      </c>
      <c r="G208" s="160"/>
      <c r="H208" s="160"/>
      <c r="I208" s="163"/>
      <c r="J208" s="174">
        <f>BK208</f>
        <v>0</v>
      </c>
      <c r="K208" s="160"/>
      <c r="L208" s="165"/>
      <c r="M208" s="166"/>
      <c r="N208" s="167"/>
      <c r="O208" s="167"/>
      <c r="P208" s="168">
        <f>SUM(P209:P217)</f>
        <v>0</v>
      </c>
      <c r="Q208" s="167"/>
      <c r="R208" s="168">
        <f>SUM(R209:R217)</f>
        <v>2.1252999999999998E-2</v>
      </c>
      <c r="S208" s="167"/>
      <c r="T208" s="169">
        <f>SUM(T209:T217)</f>
        <v>0</v>
      </c>
      <c r="AR208" s="170" t="s">
        <v>83</v>
      </c>
      <c r="AT208" s="171" t="s">
        <v>72</v>
      </c>
      <c r="AU208" s="171" t="s">
        <v>81</v>
      </c>
      <c r="AY208" s="170" t="s">
        <v>125</v>
      </c>
      <c r="BK208" s="172">
        <f>SUM(BK209:BK217)</f>
        <v>0</v>
      </c>
    </row>
    <row r="209" spans="1:65" s="2" customFormat="1" ht="33" customHeight="1" x14ac:dyDescent="0.2">
      <c r="A209" s="36"/>
      <c r="B209" s="37"/>
      <c r="C209" s="175" t="s">
        <v>241</v>
      </c>
      <c r="D209" s="175" t="s">
        <v>128</v>
      </c>
      <c r="E209" s="176" t="s">
        <v>710</v>
      </c>
      <c r="F209" s="177" t="s">
        <v>711</v>
      </c>
      <c r="G209" s="178" t="s">
        <v>173</v>
      </c>
      <c r="H209" s="179">
        <v>5.3</v>
      </c>
      <c r="I209" s="180"/>
      <c r="J209" s="181">
        <f>ROUND(I209*H209,2)</f>
        <v>0</v>
      </c>
      <c r="K209" s="177" t="s">
        <v>131</v>
      </c>
      <c r="L209" s="41"/>
      <c r="M209" s="182" t="s">
        <v>19</v>
      </c>
      <c r="N209" s="183" t="s">
        <v>44</v>
      </c>
      <c r="O209" s="66"/>
      <c r="P209" s="184">
        <f>O209*H209</f>
        <v>0</v>
      </c>
      <c r="Q209" s="184">
        <v>4.0099999999999997E-3</v>
      </c>
      <c r="R209" s="184">
        <f>Q209*H209</f>
        <v>2.1252999999999998E-2</v>
      </c>
      <c r="S209" s="184">
        <v>0</v>
      </c>
      <c r="T209" s="185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6" t="s">
        <v>304</v>
      </c>
      <c r="AT209" s="186" t="s">
        <v>128</v>
      </c>
      <c r="AU209" s="186" t="s">
        <v>83</v>
      </c>
      <c r="AY209" s="19" t="s">
        <v>125</v>
      </c>
      <c r="BE209" s="187">
        <f>IF(N209="základní",J209,0)</f>
        <v>0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9" t="s">
        <v>81</v>
      </c>
      <c r="BK209" s="187">
        <f>ROUND(I209*H209,2)</f>
        <v>0</v>
      </c>
      <c r="BL209" s="19" t="s">
        <v>304</v>
      </c>
      <c r="BM209" s="186" t="s">
        <v>712</v>
      </c>
    </row>
    <row r="210" spans="1:65" s="2" customFormat="1" ht="18" x14ac:dyDescent="0.2">
      <c r="A210" s="36"/>
      <c r="B210" s="37"/>
      <c r="C210" s="38"/>
      <c r="D210" s="188" t="s">
        <v>134</v>
      </c>
      <c r="E210" s="38"/>
      <c r="F210" s="189" t="s">
        <v>713</v>
      </c>
      <c r="G210" s="38"/>
      <c r="H210" s="38"/>
      <c r="I210" s="190"/>
      <c r="J210" s="38"/>
      <c r="K210" s="38"/>
      <c r="L210" s="41"/>
      <c r="M210" s="191"/>
      <c r="N210" s="192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134</v>
      </c>
      <c r="AU210" s="19" t="s">
        <v>83</v>
      </c>
    </row>
    <row r="211" spans="1:65" s="2" customFormat="1" ht="10" x14ac:dyDescent="0.2">
      <c r="A211" s="36"/>
      <c r="B211" s="37"/>
      <c r="C211" s="38"/>
      <c r="D211" s="193" t="s">
        <v>135</v>
      </c>
      <c r="E211" s="38"/>
      <c r="F211" s="194" t="s">
        <v>714</v>
      </c>
      <c r="G211" s="38"/>
      <c r="H211" s="38"/>
      <c r="I211" s="190"/>
      <c r="J211" s="38"/>
      <c r="K211" s="38"/>
      <c r="L211" s="41"/>
      <c r="M211" s="191"/>
      <c r="N211" s="192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135</v>
      </c>
      <c r="AU211" s="19" t="s">
        <v>83</v>
      </c>
    </row>
    <row r="212" spans="1:65" s="14" customFormat="1" ht="10" x14ac:dyDescent="0.2">
      <c r="B212" s="211"/>
      <c r="C212" s="212"/>
      <c r="D212" s="188" t="s">
        <v>151</v>
      </c>
      <c r="E212" s="213" t="s">
        <v>19</v>
      </c>
      <c r="F212" s="214" t="s">
        <v>630</v>
      </c>
      <c r="G212" s="212"/>
      <c r="H212" s="213" t="s">
        <v>19</v>
      </c>
      <c r="I212" s="215"/>
      <c r="J212" s="212"/>
      <c r="K212" s="212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151</v>
      </c>
      <c r="AU212" s="220" t="s">
        <v>83</v>
      </c>
      <c r="AV212" s="14" t="s">
        <v>81</v>
      </c>
      <c r="AW212" s="14" t="s">
        <v>33</v>
      </c>
      <c r="AX212" s="14" t="s">
        <v>73</v>
      </c>
      <c r="AY212" s="220" t="s">
        <v>125</v>
      </c>
    </row>
    <row r="213" spans="1:65" s="14" customFormat="1" ht="10" x14ac:dyDescent="0.2">
      <c r="B213" s="211"/>
      <c r="C213" s="212"/>
      <c r="D213" s="188" t="s">
        <v>151</v>
      </c>
      <c r="E213" s="213" t="s">
        <v>19</v>
      </c>
      <c r="F213" s="214" t="s">
        <v>631</v>
      </c>
      <c r="G213" s="212"/>
      <c r="H213" s="213" t="s">
        <v>19</v>
      </c>
      <c r="I213" s="215"/>
      <c r="J213" s="212"/>
      <c r="K213" s="212"/>
      <c r="L213" s="216"/>
      <c r="M213" s="217"/>
      <c r="N213" s="218"/>
      <c r="O213" s="218"/>
      <c r="P213" s="218"/>
      <c r="Q213" s="218"/>
      <c r="R213" s="218"/>
      <c r="S213" s="218"/>
      <c r="T213" s="219"/>
      <c r="AT213" s="220" t="s">
        <v>151</v>
      </c>
      <c r="AU213" s="220" t="s">
        <v>83</v>
      </c>
      <c r="AV213" s="14" t="s">
        <v>81</v>
      </c>
      <c r="AW213" s="14" t="s">
        <v>33</v>
      </c>
      <c r="AX213" s="14" t="s">
        <v>73</v>
      </c>
      <c r="AY213" s="220" t="s">
        <v>125</v>
      </c>
    </row>
    <row r="214" spans="1:65" s="13" customFormat="1" ht="10" x14ac:dyDescent="0.2">
      <c r="B214" s="196"/>
      <c r="C214" s="197"/>
      <c r="D214" s="188" t="s">
        <v>151</v>
      </c>
      <c r="E214" s="198" t="s">
        <v>19</v>
      </c>
      <c r="F214" s="199" t="s">
        <v>715</v>
      </c>
      <c r="G214" s="197"/>
      <c r="H214" s="200">
        <v>5.3</v>
      </c>
      <c r="I214" s="201"/>
      <c r="J214" s="197"/>
      <c r="K214" s="197"/>
      <c r="L214" s="202"/>
      <c r="M214" s="203"/>
      <c r="N214" s="204"/>
      <c r="O214" s="204"/>
      <c r="P214" s="204"/>
      <c r="Q214" s="204"/>
      <c r="R214" s="204"/>
      <c r="S214" s="204"/>
      <c r="T214" s="205"/>
      <c r="AT214" s="206" t="s">
        <v>151</v>
      </c>
      <c r="AU214" s="206" t="s">
        <v>83</v>
      </c>
      <c r="AV214" s="13" t="s">
        <v>83</v>
      </c>
      <c r="AW214" s="13" t="s">
        <v>33</v>
      </c>
      <c r="AX214" s="13" t="s">
        <v>81</v>
      </c>
      <c r="AY214" s="206" t="s">
        <v>125</v>
      </c>
    </row>
    <row r="215" spans="1:65" s="2" customFormat="1" ht="24.15" customHeight="1" x14ac:dyDescent="0.2">
      <c r="A215" s="36"/>
      <c r="B215" s="37"/>
      <c r="C215" s="175" t="s">
        <v>329</v>
      </c>
      <c r="D215" s="175" t="s">
        <v>128</v>
      </c>
      <c r="E215" s="176" t="s">
        <v>716</v>
      </c>
      <c r="F215" s="177" t="s">
        <v>717</v>
      </c>
      <c r="G215" s="178" t="s">
        <v>211</v>
      </c>
      <c r="H215" s="179">
        <v>2.1000000000000001E-2</v>
      </c>
      <c r="I215" s="180"/>
      <c r="J215" s="181">
        <f>ROUND(I215*H215,2)</f>
        <v>0</v>
      </c>
      <c r="K215" s="177" t="s">
        <v>131</v>
      </c>
      <c r="L215" s="41"/>
      <c r="M215" s="182" t="s">
        <v>19</v>
      </c>
      <c r="N215" s="183" t="s">
        <v>44</v>
      </c>
      <c r="O215" s="66"/>
      <c r="P215" s="184">
        <f>O215*H215</f>
        <v>0</v>
      </c>
      <c r="Q215" s="184">
        <v>0</v>
      </c>
      <c r="R215" s="184">
        <f>Q215*H215</f>
        <v>0</v>
      </c>
      <c r="S215" s="184">
        <v>0</v>
      </c>
      <c r="T215" s="185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6" t="s">
        <v>304</v>
      </c>
      <c r="AT215" s="186" t="s">
        <v>128</v>
      </c>
      <c r="AU215" s="186" t="s">
        <v>83</v>
      </c>
      <c r="AY215" s="19" t="s">
        <v>125</v>
      </c>
      <c r="BE215" s="187">
        <f>IF(N215="základní",J215,0)</f>
        <v>0</v>
      </c>
      <c r="BF215" s="187">
        <f>IF(N215="snížená",J215,0)</f>
        <v>0</v>
      </c>
      <c r="BG215" s="187">
        <f>IF(N215="zákl. přenesená",J215,0)</f>
        <v>0</v>
      </c>
      <c r="BH215" s="187">
        <f>IF(N215="sníž. přenesená",J215,0)</f>
        <v>0</v>
      </c>
      <c r="BI215" s="187">
        <f>IF(N215="nulová",J215,0)</f>
        <v>0</v>
      </c>
      <c r="BJ215" s="19" t="s">
        <v>81</v>
      </c>
      <c r="BK215" s="187">
        <f>ROUND(I215*H215,2)</f>
        <v>0</v>
      </c>
      <c r="BL215" s="19" t="s">
        <v>304</v>
      </c>
      <c r="BM215" s="186" t="s">
        <v>718</v>
      </c>
    </row>
    <row r="216" spans="1:65" s="2" customFormat="1" ht="27" x14ac:dyDescent="0.2">
      <c r="A216" s="36"/>
      <c r="B216" s="37"/>
      <c r="C216" s="38"/>
      <c r="D216" s="188" t="s">
        <v>134</v>
      </c>
      <c r="E216" s="38"/>
      <c r="F216" s="189" t="s">
        <v>719</v>
      </c>
      <c r="G216" s="38"/>
      <c r="H216" s="38"/>
      <c r="I216" s="190"/>
      <c r="J216" s="38"/>
      <c r="K216" s="38"/>
      <c r="L216" s="41"/>
      <c r="M216" s="191"/>
      <c r="N216" s="192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134</v>
      </c>
      <c r="AU216" s="19" t="s">
        <v>83</v>
      </c>
    </row>
    <row r="217" spans="1:65" s="2" customFormat="1" ht="10" x14ac:dyDescent="0.2">
      <c r="A217" s="36"/>
      <c r="B217" s="37"/>
      <c r="C217" s="38"/>
      <c r="D217" s="193" t="s">
        <v>135</v>
      </c>
      <c r="E217" s="38"/>
      <c r="F217" s="194" t="s">
        <v>720</v>
      </c>
      <c r="G217" s="38"/>
      <c r="H217" s="38"/>
      <c r="I217" s="190"/>
      <c r="J217" s="38"/>
      <c r="K217" s="38"/>
      <c r="L217" s="41"/>
      <c r="M217" s="191"/>
      <c r="N217" s="192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135</v>
      </c>
      <c r="AU217" s="19" t="s">
        <v>83</v>
      </c>
    </row>
    <row r="218" spans="1:65" s="12" customFormat="1" ht="22.75" customHeight="1" x14ac:dyDescent="0.25">
      <c r="B218" s="159"/>
      <c r="C218" s="160"/>
      <c r="D218" s="161" t="s">
        <v>72</v>
      </c>
      <c r="E218" s="173" t="s">
        <v>406</v>
      </c>
      <c r="F218" s="173" t="s">
        <v>407</v>
      </c>
      <c r="G218" s="160"/>
      <c r="H218" s="160"/>
      <c r="I218" s="163"/>
      <c r="J218" s="174">
        <f>BK218</f>
        <v>0</v>
      </c>
      <c r="K218" s="160"/>
      <c r="L218" s="165"/>
      <c r="M218" s="166"/>
      <c r="N218" s="167"/>
      <c r="O218" s="167"/>
      <c r="P218" s="168">
        <f>SUM(P219:P251)</f>
        <v>0</v>
      </c>
      <c r="Q218" s="167"/>
      <c r="R218" s="168">
        <f>SUM(R219:R251)</f>
        <v>3.152373E-2</v>
      </c>
      <c r="S218" s="167"/>
      <c r="T218" s="169">
        <f>SUM(T219:T251)</f>
        <v>0</v>
      </c>
      <c r="AR218" s="170" t="s">
        <v>83</v>
      </c>
      <c r="AT218" s="171" t="s">
        <v>72</v>
      </c>
      <c r="AU218" s="171" t="s">
        <v>81</v>
      </c>
      <c r="AY218" s="170" t="s">
        <v>125</v>
      </c>
      <c r="BK218" s="172">
        <f>SUM(BK219:BK251)</f>
        <v>0</v>
      </c>
    </row>
    <row r="219" spans="1:65" s="2" customFormat="1" ht="24.15" customHeight="1" x14ac:dyDescent="0.2">
      <c r="A219" s="36"/>
      <c r="B219" s="37"/>
      <c r="C219" s="175" t="s">
        <v>7</v>
      </c>
      <c r="D219" s="175" t="s">
        <v>128</v>
      </c>
      <c r="E219" s="176" t="s">
        <v>408</v>
      </c>
      <c r="F219" s="177" t="s">
        <v>409</v>
      </c>
      <c r="G219" s="178" t="s">
        <v>397</v>
      </c>
      <c r="H219" s="179">
        <v>24.437000000000001</v>
      </c>
      <c r="I219" s="180"/>
      <c r="J219" s="181">
        <f>ROUND(I219*H219,2)</f>
        <v>0</v>
      </c>
      <c r="K219" s="177" t="s">
        <v>131</v>
      </c>
      <c r="L219" s="41"/>
      <c r="M219" s="182" t="s">
        <v>19</v>
      </c>
      <c r="N219" s="183" t="s">
        <v>44</v>
      </c>
      <c r="O219" s="66"/>
      <c r="P219" s="184">
        <f>O219*H219</f>
        <v>0</v>
      </c>
      <c r="Q219" s="184">
        <v>1.1E-4</v>
      </c>
      <c r="R219" s="184">
        <f>Q219*H219</f>
        <v>2.6880700000000003E-3</v>
      </c>
      <c r="S219" s="184">
        <v>0</v>
      </c>
      <c r="T219" s="185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6" t="s">
        <v>304</v>
      </c>
      <c r="AT219" s="186" t="s">
        <v>128</v>
      </c>
      <c r="AU219" s="186" t="s">
        <v>83</v>
      </c>
      <c r="AY219" s="19" t="s">
        <v>125</v>
      </c>
      <c r="BE219" s="187">
        <f>IF(N219="základní",J219,0)</f>
        <v>0</v>
      </c>
      <c r="BF219" s="187">
        <f>IF(N219="snížená",J219,0)</f>
        <v>0</v>
      </c>
      <c r="BG219" s="187">
        <f>IF(N219="zákl. přenesená",J219,0)</f>
        <v>0</v>
      </c>
      <c r="BH219" s="187">
        <f>IF(N219="sníž. přenesená",J219,0)</f>
        <v>0</v>
      </c>
      <c r="BI219" s="187">
        <f>IF(N219="nulová",J219,0)</f>
        <v>0</v>
      </c>
      <c r="BJ219" s="19" t="s">
        <v>81</v>
      </c>
      <c r="BK219" s="187">
        <f>ROUND(I219*H219,2)</f>
        <v>0</v>
      </c>
      <c r="BL219" s="19" t="s">
        <v>304</v>
      </c>
      <c r="BM219" s="186" t="s">
        <v>721</v>
      </c>
    </row>
    <row r="220" spans="1:65" s="2" customFormat="1" ht="18" x14ac:dyDescent="0.2">
      <c r="A220" s="36"/>
      <c r="B220" s="37"/>
      <c r="C220" s="38"/>
      <c r="D220" s="188" t="s">
        <v>134</v>
      </c>
      <c r="E220" s="38"/>
      <c r="F220" s="189" t="s">
        <v>411</v>
      </c>
      <c r="G220" s="38"/>
      <c r="H220" s="38"/>
      <c r="I220" s="190"/>
      <c r="J220" s="38"/>
      <c r="K220" s="38"/>
      <c r="L220" s="41"/>
      <c r="M220" s="191"/>
      <c r="N220" s="192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134</v>
      </c>
      <c r="AU220" s="19" t="s">
        <v>83</v>
      </c>
    </row>
    <row r="221" spans="1:65" s="2" customFormat="1" ht="10" x14ac:dyDescent="0.2">
      <c r="A221" s="36"/>
      <c r="B221" s="37"/>
      <c r="C221" s="38"/>
      <c r="D221" s="193" t="s">
        <v>135</v>
      </c>
      <c r="E221" s="38"/>
      <c r="F221" s="194" t="s">
        <v>412</v>
      </c>
      <c r="G221" s="38"/>
      <c r="H221" s="38"/>
      <c r="I221" s="190"/>
      <c r="J221" s="38"/>
      <c r="K221" s="38"/>
      <c r="L221" s="41"/>
      <c r="M221" s="191"/>
      <c r="N221" s="192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135</v>
      </c>
      <c r="AU221" s="19" t="s">
        <v>83</v>
      </c>
    </row>
    <row r="222" spans="1:65" s="14" customFormat="1" ht="10" x14ac:dyDescent="0.2">
      <c r="B222" s="211"/>
      <c r="C222" s="212"/>
      <c r="D222" s="188" t="s">
        <v>151</v>
      </c>
      <c r="E222" s="213" t="s">
        <v>19</v>
      </c>
      <c r="F222" s="214" t="s">
        <v>631</v>
      </c>
      <c r="G222" s="212"/>
      <c r="H222" s="213" t="s">
        <v>19</v>
      </c>
      <c r="I222" s="215"/>
      <c r="J222" s="212"/>
      <c r="K222" s="212"/>
      <c r="L222" s="216"/>
      <c r="M222" s="217"/>
      <c r="N222" s="218"/>
      <c r="O222" s="218"/>
      <c r="P222" s="218"/>
      <c r="Q222" s="218"/>
      <c r="R222" s="218"/>
      <c r="S222" s="218"/>
      <c r="T222" s="219"/>
      <c r="AT222" s="220" t="s">
        <v>151</v>
      </c>
      <c r="AU222" s="220" t="s">
        <v>83</v>
      </c>
      <c r="AV222" s="14" t="s">
        <v>81</v>
      </c>
      <c r="AW222" s="14" t="s">
        <v>33</v>
      </c>
      <c r="AX222" s="14" t="s">
        <v>73</v>
      </c>
      <c r="AY222" s="220" t="s">
        <v>125</v>
      </c>
    </row>
    <row r="223" spans="1:65" s="13" customFormat="1" ht="10" x14ac:dyDescent="0.2">
      <c r="B223" s="196"/>
      <c r="C223" s="197"/>
      <c r="D223" s="188" t="s">
        <v>151</v>
      </c>
      <c r="E223" s="198" t="s">
        <v>19</v>
      </c>
      <c r="F223" s="199" t="s">
        <v>657</v>
      </c>
      <c r="G223" s="197"/>
      <c r="H223" s="200">
        <v>2.7360000000000002</v>
      </c>
      <c r="I223" s="201"/>
      <c r="J223" s="197"/>
      <c r="K223" s="197"/>
      <c r="L223" s="202"/>
      <c r="M223" s="203"/>
      <c r="N223" s="204"/>
      <c r="O223" s="204"/>
      <c r="P223" s="204"/>
      <c r="Q223" s="204"/>
      <c r="R223" s="204"/>
      <c r="S223" s="204"/>
      <c r="T223" s="205"/>
      <c r="AT223" s="206" t="s">
        <v>151</v>
      </c>
      <c r="AU223" s="206" t="s">
        <v>83</v>
      </c>
      <c r="AV223" s="13" t="s">
        <v>83</v>
      </c>
      <c r="AW223" s="13" t="s">
        <v>33</v>
      </c>
      <c r="AX223" s="13" t="s">
        <v>73</v>
      </c>
      <c r="AY223" s="206" t="s">
        <v>125</v>
      </c>
    </row>
    <row r="224" spans="1:65" s="13" customFormat="1" ht="10" x14ac:dyDescent="0.2">
      <c r="B224" s="196"/>
      <c r="C224" s="197"/>
      <c r="D224" s="188" t="s">
        <v>151</v>
      </c>
      <c r="E224" s="198" t="s">
        <v>19</v>
      </c>
      <c r="F224" s="199" t="s">
        <v>658</v>
      </c>
      <c r="G224" s="197"/>
      <c r="H224" s="200">
        <v>1.1399999999999999</v>
      </c>
      <c r="I224" s="201"/>
      <c r="J224" s="197"/>
      <c r="K224" s="197"/>
      <c r="L224" s="202"/>
      <c r="M224" s="203"/>
      <c r="N224" s="204"/>
      <c r="O224" s="204"/>
      <c r="P224" s="204"/>
      <c r="Q224" s="204"/>
      <c r="R224" s="204"/>
      <c r="S224" s="204"/>
      <c r="T224" s="205"/>
      <c r="AT224" s="206" t="s">
        <v>151</v>
      </c>
      <c r="AU224" s="206" t="s">
        <v>83</v>
      </c>
      <c r="AV224" s="13" t="s">
        <v>83</v>
      </c>
      <c r="AW224" s="13" t="s">
        <v>33</v>
      </c>
      <c r="AX224" s="13" t="s">
        <v>73</v>
      </c>
      <c r="AY224" s="206" t="s">
        <v>125</v>
      </c>
    </row>
    <row r="225" spans="1:65" s="13" customFormat="1" ht="10" x14ac:dyDescent="0.2">
      <c r="B225" s="196"/>
      <c r="C225" s="197"/>
      <c r="D225" s="188" t="s">
        <v>151</v>
      </c>
      <c r="E225" s="198" t="s">
        <v>19</v>
      </c>
      <c r="F225" s="199" t="s">
        <v>659</v>
      </c>
      <c r="G225" s="197"/>
      <c r="H225" s="200">
        <v>19.446000000000002</v>
      </c>
      <c r="I225" s="201"/>
      <c r="J225" s="197"/>
      <c r="K225" s="197"/>
      <c r="L225" s="202"/>
      <c r="M225" s="203"/>
      <c r="N225" s="204"/>
      <c r="O225" s="204"/>
      <c r="P225" s="204"/>
      <c r="Q225" s="204"/>
      <c r="R225" s="204"/>
      <c r="S225" s="204"/>
      <c r="T225" s="205"/>
      <c r="AT225" s="206" t="s">
        <v>151</v>
      </c>
      <c r="AU225" s="206" t="s">
        <v>83</v>
      </c>
      <c r="AV225" s="13" t="s">
        <v>83</v>
      </c>
      <c r="AW225" s="13" t="s">
        <v>33</v>
      </c>
      <c r="AX225" s="13" t="s">
        <v>73</v>
      </c>
      <c r="AY225" s="206" t="s">
        <v>125</v>
      </c>
    </row>
    <row r="226" spans="1:65" s="13" customFormat="1" ht="10" x14ac:dyDescent="0.2">
      <c r="B226" s="196"/>
      <c r="C226" s="197"/>
      <c r="D226" s="188" t="s">
        <v>151</v>
      </c>
      <c r="E226" s="198" t="s">
        <v>19</v>
      </c>
      <c r="F226" s="199" t="s">
        <v>660</v>
      </c>
      <c r="G226" s="197"/>
      <c r="H226" s="200">
        <v>-2.88</v>
      </c>
      <c r="I226" s="201"/>
      <c r="J226" s="197"/>
      <c r="K226" s="197"/>
      <c r="L226" s="202"/>
      <c r="M226" s="203"/>
      <c r="N226" s="204"/>
      <c r="O226" s="204"/>
      <c r="P226" s="204"/>
      <c r="Q226" s="204"/>
      <c r="R226" s="204"/>
      <c r="S226" s="204"/>
      <c r="T226" s="205"/>
      <c r="AT226" s="206" t="s">
        <v>151</v>
      </c>
      <c r="AU226" s="206" t="s">
        <v>83</v>
      </c>
      <c r="AV226" s="13" t="s">
        <v>83</v>
      </c>
      <c r="AW226" s="13" t="s">
        <v>33</v>
      </c>
      <c r="AX226" s="13" t="s">
        <v>73</v>
      </c>
      <c r="AY226" s="206" t="s">
        <v>125</v>
      </c>
    </row>
    <row r="227" spans="1:65" s="13" customFormat="1" ht="10" x14ac:dyDescent="0.2">
      <c r="B227" s="196"/>
      <c r="C227" s="197"/>
      <c r="D227" s="188" t="s">
        <v>151</v>
      </c>
      <c r="E227" s="198" t="s">
        <v>19</v>
      </c>
      <c r="F227" s="199" t="s">
        <v>661</v>
      </c>
      <c r="G227" s="197"/>
      <c r="H227" s="200">
        <v>2.82</v>
      </c>
      <c r="I227" s="201"/>
      <c r="J227" s="197"/>
      <c r="K227" s="197"/>
      <c r="L227" s="202"/>
      <c r="M227" s="203"/>
      <c r="N227" s="204"/>
      <c r="O227" s="204"/>
      <c r="P227" s="204"/>
      <c r="Q227" s="204"/>
      <c r="R227" s="204"/>
      <c r="S227" s="204"/>
      <c r="T227" s="205"/>
      <c r="AT227" s="206" t="s">
        <v>151</v>
      </c>
      <c r="AU227" s="206" t="s">
        <v>83</v>
      </c>
      <c r="AV227" s="13" t="s">
        <v>83</v>
      </c>
      <c r="AW227" s="13" t="s">
        <v>33</v>
      </c>
      <c r="AX227" s="13" t="s">
        <v>73</v>
      </c>
      <c r="AY227" s="206" t="s">
        <v>125</v>
      </c>
    </row>
    <row r="228" spans="1:65" s="13" customFormat="1" ht="10" x14ac:dyDescent="0.2">
      <c r="B228" s="196"/>
      <c r="C228" s="197"/>
      <c r="D228" s="188" t="s">
        <v>151</v>
      </c>
      <c r="E228" s="198" t="s">
        <v>19</v>
      </c>
      <c r="F228" s="199" t="s">
        <v>662</v>
      </c>
      <c r="G228" s="197"/>
      <c r="H228" s="200">
        <v>1.175</v>
      </c>
      <c r="I228" s="201"/>
      <c r="J228" s="197"/>
      <c r="K228" s="197"/>
      <c r="L228" s="202"/>
      <c r="M228" s="203"/>
      <c r="N228" s="204"/>
      <c r="O228" s="204"/>
      <c r="P228" s="204"/>
      <c r="Q228" s="204"/>
      <c r="R228" s="204"/>
      <c r="S228" s="204"/>
      <c r="T228" s="205"/>
      <c r="AT228" s="206" t="s">
        <v>151</v>
      </c>
      <c r="AU228" s="206" t="s">
        <v>83</v>
      </c>
      <c r="AV228" s="13" t="s">
        <v>83</v>
      </c>
      <c r="AW228" s="13" t="s">
        <v>33</v>
      </c>
      <c r="AX228" s="13" t="s">
        <v>73</v>
      </c>
      <c r="AY228" s="206" t="s">
        <v>125</v>
      </c>
    </row>
    <row r="229" spans="1:65" s="15" customFormat="1" ht="10" x14ac:dyDescent="0.2">
      <c r="B229" s="221"/>
      <c r="C229" s="222"/>
      <c r="D229" s="188" t="s">
        <v>151</v>
      </c>
      <c r="E229" s="223" t="s">
        <v>19</v>
      </c>
      <c r="F229" s="224" t="s">
        <v>193</v>
      </c>
      <c r="G229" s="222"/>
      <c r="H229" s="225">
        <v>24.437000000000005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151</v>
      </c>
      <c r="AU229" s="231" t="s">
        <v>83</v>
      </c>
      <c r="AV229" s="15" t="s">
        <v>155</v>
      </c>
      <c r="AW229" s="15" t="s">
        <v>33</v>
      </c>
      <c r="AX229" s="15" t="s">
        <v>81</v>
      </c>
      <c r="AY229" s="231" t="s">
        <v>125</v>
      </c>
    </row>
    <row r="230" spans="1:65" s="2" customFormat="1" ht="16.5" customHeight="1" x14ac:dyDescent="0.2">
      <c r="A230" s="36"/>
      <c r="B230" s="37"/>
      <c r="C230" s="175" t="s">
        <v>248</v>
      </c>
      <c r="D230" s="175" t="s">
        <v>128</v>
      </c>
      <c r="E230" s="176" t="s">
        <v>413</v>
      </c>
      <c r="F230" s="177" t="s">
        <v>414</v>
      </c>
      <c r="G230" s="178" t="s">
        <v>397</v>
      </c>
      <c r="H230" s="179">
        <v>24.437000000000001</v>
      </c>
      <c r="I230" s="180"/>
      <c r="J230" s="181">
        <f>ROUND(I230*H230,2)</f>
        <v>0</v>
      </c>
      <c r="K230" s="177" t="s">
        <v>131</v>
      </c>
      <c r="L230" s="41"/>
      <c r="M230" s="182" t="s">
        <v>19</v>
      </c>
      <c r="N230" s="183" t="s">
        <v>44</v>
      </c>
      <c r="O230" s="66"/>
      <c r="P230" s="184">
        <f>O230*H230</f>
        <v>0</v>
      </c>
      <c r="Q230" s="184">
        <v>9.7999999999999997E-4</v>
      </c>
      <c r="R230" s="184">
        <f>Q230*H230</f>
        <v>2.3948259999999999E-2</v>
      </c>
      <c r="S230" s="184">
        <v>0</v>
      </c>
      <c r="T230" s="185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6" t="s">
        <v>304</v>
      </c>
      <c r="AT230" s="186" t="s">
        <v>128</v>
      </c>
      <c r="AU230" s="186" t="s">
        <v>83</v>
      </c>
      <c r="AY230" s="19" t="s">
        <v>125</v>
      </c>
      <c r="BE230" s="187">
        <f>IF(N230="základní",J230,0)</f>
        <v>0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19" t="s">
        <v>81</v>
      </c>
      <c r="BK230" s="187">
        <f>ROUND(I230*H230,2)</f>
        <v>0</v>
      </c>
      <c r="BL230" s="19" t="s">
        <v>304</v>
      </c>
      <c r="BM230" s="186" t="s">
        <v>722</v>
      </c>
    </row>
    <row r="231" spans="1:65" s="2" customFormat="1" ht="10" x14ac:dyDescent="0.2">
      <c r="A231" s="36"/>
      <c r="B231" s="37"/>
      <c r="C231" s="38"/>
      <c r="D231" s="188" t="s">
        <v>134</v>
      </c>
      <c r="E231" s="38"/>
      <c r="F231" s="189" t="s">
        <v>416</v>
      </c>
      <c r="G231" s="38"/>
      <c r="H231" s="38"/>
      <c r="I231" s="190"/>
      <c r="J231" s="38"/>
      <c r="K231" s="38"/>
      <c r="L231" s="41"/>
      <c r="M231" s="191"/>
      <c r="N231" s="192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134</v>
      </c>
      <c r="AU231" s="19" t="s">
        <v>83</v>
      </c>
    </row>
    <row r="232" spans="1:65" s="2" customFormat="1" ht="10" x14ac:dyDescent="0.2">
      <c r="A232" s="36"/>
      <c r="B232" s="37"/>
      <c r="C232" s="38"/>
      <c r="D232" s="193" t="s">
        <v>135</v>
      </c>
      <c r="E232" s="38"/>
      <c r="F232" s="194" t="s">
        <v>417</v>
      </c>
      <c r="G232" s="38"/>
      <c r="H232" s="38"/>
      <c r="I232" s="190"/>
      <c r="J232" s="38"/>
      <c r="K232" s="38"/>
      <c r="L232" s="41"/>
      <c r="M232" s="191"/>
      <c r="N232" s="192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135</v>
      </c>
      <c r="AU232" s="19" t="s">
        <v>83</v>
      </c>
    </row>
    <row r="233" spans="1:65" s="14" customFormat="1" ht="10" x14ac:dyDescent="0.2">
      <c r="B233" s="211"/>
      <c r="C233" s="212"/>
      <c r="D233" s="188" t="s">
        <v>151</v>
      </c>
      <c r="E233" s="213" t="s">
        <v>19</v>
      </c>
      <c r="F233" s="214" t="s">
        <v>631</v>
      </c>
      <c r="G233" s="212"/>
      <c r="H233" s="213" t="s">
        <v>19</v>
      </c>
      <c r="I233" s="215"/>
      <c r="J233" s="212"/>
      <c r="K233" s="212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151</v>
      </c>
      <c r="AU233" s="220" t="s">
        <v>83</v>
      </c>
      <c r="AV233" s="14" t="s">
        <v>81</v>
      </c>
      <c r="AW233" s="14" t="s">
        <v>33</v>
      </c>
      <c r="AX233" s="14" t="s">
        <v>73</v>
      </c>
      <c r="AY233" s="220" t="s">
        <v>125</v>
      </c>
    </row>
    <row r="234" spans="1:65" s="13" customFormat="1" ht="10" x14ac:dyDescent="0.2">
      <c r="B234" s="196"/>
      <c r="C234" s="197"/>
      <c r="D234" s="188" t="s">
        <v>151</v>
      </c>
      <c r="E234" s="198" t="s">
        <v>19</v>
      </c>
      <c r="F234" s="199" t="s">
        <v>657</v>
      </c>
      <c r="G234" s="197"/>
      <c r="H234" s="200">
        <v>2.7360000000000002</v>
      </c>
      <c r="I234" s="201"/>
      <c r="J234" s="197"/>
      <c r="K234" s="197"/>
      <c r="L234" s="202"/>
      <c r="M234" s="203"/>
      <c r="N234" s="204"/>
      <c r="O234" s="204"/>
      <c r="P234" s="204"/>
      <c r="Q234" s="204"/>
      <c r="R234" s="204"/>
      <c r="S234" s="204"/>
      <c r="T234" s="205"/>
      <c r="AT234" s="206" t="s">
        <v>151</v>
      </c>
      <c r="AU234" s="206" t="s">
        <v>83</v>
      </c>
      <c r="AV234" s="13" t="s">
        <v>83</v>
      </c>
      <c r="AW234" s="13" t="s">
        <v>33</v>
      </c>
      <c r="AX234" s="13" t="s">
        <v>73</v>
      </c>
      <c r="AY234" s="206" t="s">
        <v>125</v>
      </c>
    </row>
    <row r="235" spans="1:65" s="13" customFormat="1" ht="10" x14ac:dyDescent="0.2">
      <c r="B235" s="196"/>
      <c r="C235" s="197"/>
      <c r="D235" s="188" t="s">
        <v>151</v>
      </c>
      <c r="E235" s="198" t="s">
        <v>19</v>
      </c>
      <c r="F235" s="199" t="s">
        <v>658</v>
      </c>
      <c r="G235" s="197"/>
      <c r="H235" s="200">
        <v>1.1399999999999999</v>
      </c>
      <c r="I235" s="201"/>
      <c r="J235" s="197"/>
      <c r="K235" s="197"/>
      <c r="L235" s="202"/>
      <c r="M235" s="203"/>
      <c r="N235" s="204"/>
      <c r="O235" s="204"/>
      <c r="P235" s="204"/>
      <c r="Q235" s="204"/>
      <c r="R235" s="204"/>
      <c r="S235" s="204"/>
      <c r="T235" s="205"/>
      <c r="AT235" s="206" t="s">
        <v>151</v>
      </c>
      <c r="AU235" s="206" t="s">
        <v>83</v>
      </c>
      <c r="AV235" s="13" t="s">
        <v>83</v>
      </c>
      <c r="AW235" s="13" t="s">
        <v>33</v>
      </c>
      <c r="AX235" s="13" t="s">
        <v>73</v>
      </c>
      <c r="AY235" s="206" t="s">
        <v>125</v>
      </c>
    </row>
    <row r="236" spans="1:65" s="13" customFormat="1" ht="10" x14ac:dyDescent="0.2">
      <c r="B236" s="196"/>
      <c r="C236" s="197"/>
      <c r="D236" s="188" t="s">
        <v>151</v>
      </c>
      <c r="E236" s="198" t="s">
        <v>19</v>
      </c>
      <c r="F236" s="199" t="s">
        <v>659</v>
      </c>
      <c r="G236" s="197"/>
      <c r="H236" s="200">
        <v>19.446000000000002</v>
      </c>
      <c r="I236" s="201"/>
      <c r="J236" s="197"/>
      <c r="K236" s="197"/>
      <c r="L236" s="202"/>
      <c r="M236" s="203"/>
      <c r="N236" s="204"/>
      <c r="O236" s="204"/>
      <c r="P236" s="204"/>
      <c r="Q236" s="204"/>
      <c r="R236" s="204"/>
      <c r="S236" s="204"/>
      <c r="T236" s="205"/>
      <c r="AT236" s="206" t="s">
        <v>151</v>
      </c>
      <c r="AU236" s="206" t="s">
        <v>83</v>
      </c>
      <c r="AV236" s="13" t="s">
        <v>83</v>
      </c>
      <c r="AW236" s="13" t="s">
        <v>33</v>
      </c>
      <c r="AX236" s="13" t="s">
        <v>73</v>
      </c>
      <c r="AY236" s="206" t="s">
        <v>125</v>
      </c>
    </row>
    <row r="237" spans="1:65" s="13" customFormat="1" ht="10" x14ac:dyDescent="0.2">
      <c r="B237" s="196"/>
      <c r="C237" s="197"/>
      <c r="D237" s="188" t="s">
        <v>151</v>
      </c>
      <c r="E237" s="198" t="s">
        <v>19</v>
      </c>
      <c r="F237" s="199" t="s">
        <v>660</v>
      </c>
      <c r="G237" s="197"/>
      <c r="H237" s="200">
        <v>-2.88</v>
      </c>
      <c r="I237" s="201"/>
      <c r="J237" s="197"/>
      <c r="K237" s="197"/>
      <c r="L237" s="202"/>
      <c r="M237" s="203"/>
      <c r="N237" s="204"/>
      <c r="O237" s="204"/>
      <c r="P237" s="204"/>
      <c r="Q237" s="204"/>
      <c r="R237" s="204"/>
      <c r="S237" s="204"/>
      <c r="T237" s="205"/>
      <c r="AT237" s="206" t="s">
        <v>151</v>
      </c>
      <c r="AU237" s="206" t="s">
        <v>83</v>
      </c>
      <c r="AV237" s="13" t="s">
        <v>83</v>
      </c>
      <c r="AW237" s="13" t="s">
        <v>33</v>
      </c>
      <c r="AX237" s="13" t="s">
        <v>73</v>
      </c>
      <c r="AY237" s="206" t="s">
        <v>125</v>
      </c>
    </row>
    <row r="238" spans="1:65" s="13" customFormat="1" ht="10" x14ac:dyDescent="0.2">
      <c r="B238" s="196"/>
      <c r="C238" s="197"/>
      <c r="D238" s="188" t="s">
        <v>151</v>
      </c>
      <c r="E238" s="198" t="s">
        <v>19</v>
      </c>
      <c r="F238" s="199" t="s">
        <v>661</v>
      </c>
      <c r="G238" s="197"/>
      <c r="H238" s="200">
        <v>2.82</v>
      </c>
      <c r="I238" s="201"/>
      <c r="J238" s="197"/>
      <c r="K238" s="197"/>
      <c r="L238" s="202"/>
      <c r="M238" s="203"/>
      <c r="N238" s="204"/>
      <c r="O238" s="204"/>
      <c r="P238" s="204"/>
      <c r="Q238" s="204"/>
      <c r="R238" s="204"/>
      <c r="S238" s="204"/>
      <c r="T238" s="205"/>
      <c r="AT238" s="206" t="s">
        <v>151</v>
      </c>
      <c r="AU238" s="206" t="s">
        <v>83</v>
      </c>
      <c r="AV238" s="13" t="s">
        <v>83</v>
      </c>
      <c r="AW238" s="13" t="s">
        <v>33</v>
      </c>
      <c r="AX238" s="13" t="s">
        <v>73</v>
      </c>
      <c r="AY238" s="206" t="s">
        <v>125</v>
      </c>
    </row>
    <row r="239" spans="1:65" s="13" customFormat="1" ht="10" x14ac:dyDescent="0.2">
      <c r="B239" s="196"/>
      <c r="C239" s="197"/>
      <c r="D239" s="188" t="s">
        <v>151</v>
      </c>
      <c r="E239" s="198" t="s">
        <v>19</v>
      </c>
      <c r="F239" s="199" t="s">
        <v>662</v>
      </c>
      <c r="G239" s="197"/>
      <c r="H239" s="200">
        <v>1.175</v>
      </c>
      <c r="I239" s="201"/>
      <c r="J239" s="197"/>
      <c r="K239" s="197"/>
      <c r="L239" s="202"/>
      <c r="M239" s="203"/>
      <c r="N239" s="204"/>
      <c r="O239" s="204"/>
      <c r="P239" s="204"/>
      <c r="Q239" s="204"/>
      <c r="R239" s="204"/>
      <c r="S239" s="204"/>
      <c r="T239" s="205"/>
      <c r="AT239" s="206" t="s">
        <v>151</v>
      </c>
      <c r="AU239" s="206" t="s">
        <v>83</v>
      </c>
      <c r="AV239" s="13" t="s">
        <v>83</v>
      </c>
      <c r="AW239" s="13" t="s">
        <v>33</v>
      </c>
      <c r="AX239" s="13" t="s">
        <v>73</v>
      </c>
      <c r="AY239" s="206" t="s">
        <v>125</v>
      </c>
    </row>
    <row r="240" spans="1:65" s="15" customFormat="1" ht="10" x14ac:dyDescent="0.2">
      <c r="B240" s="221"/>
      <c r="C240" s="222"/>
      <c r="D240" s="188" t="s">
        <v>151</v>
      </c>
      <c r="E240" s="223" t="s">
        <v>19</v>
      </c>
      <c r="F240" s="224" t="s">
        <v>193</v>
      </c>
      <c r="G240" s="222"/>
      <c r="H240" s="225">
        <v>24.437000000000005</v>
      </c>
      <c r="I240" s="226"/>
      <c r="J240" s="222"/>
      <c r="K240" s="222"/>
      <c r="L240" s="227"/>
      <c r="M240" s="228"/>
      <c r="N240" s="229"/>
      <c r="O240" s="229"/>
      <c r="P240" s="229"/>
      <c r="Q240" s="229"/>
      <c r="R240" s="229"/>
      <c r="S240" s="229"/>
      <c r="T240" s="230"/>
      <c r="AT240" s="231" t="s">
        <v>151</v>
      </c>
      <c r="AU240" s="231" t="s">
        <v>83</v>
      </c>
      <c r="AV240" s="15" t="s">
        <v>155</v>
      </c>
      <c r="AW240" s="15" t="s">
        <v>33</v>
      </c>
      <c r="AX240" s="15" t="s">
        <v>81</v>
      </c>
      <c r="AY240" s="231" t="s">
        <v>125</v>
      </c>
    </row>
    <row r="241" spans="1:65" s="2" customFormat="1" ht="24.15" customHeight="1" x14ac:dyDescent="0.2">
      <c r="A241" s="36"/>
      <c r="B241" s="37"/>
      <c r="C241" s="175" t="s">
        <v>239</v>
      </c>
      <c r="D241" s="175" t="s">
        <v>128</v>
      </c>
      <c r="E241" s="176" t="s">
        <v>418</v>
      </c>
      <c r="F241" s="177" t="s">
        <v>419</v>
      </c>
      <c r="G241" s="178" t="s">
        <v>397</v>
      </c>
      <c r="H241" s="179">
        <v>24.437000000000001</v>
      </c>
      <c r="I241" s="180"/>
      <c r="J241" s="181">
        <f>ROUND(I241*H241,2)</f>
        <v>0</v>
      </c>
      <c r="K241" s="177" t="s">
        <v>131</v>
      </c>
      <c r="L241" s="41"/>
      <c r="M241" s="182" t="s">
        <v>19</v>
      </c>
      <c r="N241" s="183" t="s">
        <v>44</v>
      </c>
      <c r="O241" s="66"/>
      <c r="P241" s="184">
        <f>O241*H241</f>
        <v>0</v>
      </c>
      <c r="Q241" s="184">
        <v>2.0000000000000001E-4</v>
      </c>
      <c r="R241" s="184">
        <f>Q241*H241</f>
        <v>4.8874000000000001E-3</v>
      </c>
      <c r="S241" s="184">
        <v>0</v>
      </c>
      <c r="T241" s="185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6" t="s">
        <v>304</v>
      </c>
      <c r="AT241" s="186" t="s">
        <v>128</v>
      </c>
      <c r="AU241" s="186" t="s">
        <v>83</v>
      </c>
      <c r="AY241" s="19" t="s">
        <v>125</v>
      </c>
      <c r="BE241" s="187">
        <f>IF(N241="základní",J241,0)</f>
        <v>0</v>
      </c>
      <c r="BF241" s="187">
        <f>IF(N241="snížená",J241,0)</f>
        <v>0</v>
      </c>
      <c r="BG241" s="187">
        <f>IF(N241="zákl. přenesená",J241,0)</f>
        <v>0</v>
      </c>
      <c r="BH241" s="187">
        <f>IF(N241="sníž. přenesená",J241,0)</f>
        <v>0</v>
      </c>
      <c r="BI241" s="187">
        <f>IF(N241="nulová",J241,0)</f>
        <v>0</v>
      </c>
      <c r="BJ241" s="19" t="s">
        <v>81</v>
      </c>
      <c r="BK241" s="187">
        <f>ROUND(I241*H241,2)</f>
        <v>0</v>
      </c>
      <c r="BL241" s="19" t="s">
        <v>304</v>
      </c>
      <c r="BM241" s="186" t="s">
        <v>723</v>
      </c>
    </row>
    <row r="242" spans="1:65" s="2" customFormat="1" ht="27" x14ac:dyDescent="0.2">
      <c r="A242" s="36"/>
      <c r="B242" s="37"/>
      <c r="C242" s="38"/>
      <c r="D242" s="188" t="s">
        <v>134</v>
      </c>
      <c r="E242" s="38"/>
      <c r="F242" s="189" t="s">
        <v>421</v>
      </c>
      <c r="G242" s="38"/>
      <c r="H242" s="38"/>
      <c r="I242" s="190"/>
      <c r="J242" s="38"/>
      <c r="K242" s="38"/>
      <c r="L242" s="41"/>
      <c r="M242" s="191"/>
      <c r="N242" s="192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134</v>
      </c>
      <c r="AU242" s="19" t="s">
        <v>83</v>
      </c>
    </row>
    <row r="243" spans="1:65" s="2" customFormat="1" ht="10" x14ac:dyDescent="0.2">
      <c r="A243" s="36"/>
      <c r="B243" s="37"/>
      <c r="C243" s="38"/>
      <c r="D243" s="193" t="s">
        <v>135</v>
      </c>
      <c r="E243" s="38"/>
      <c r="F243" s="194" t="s">
        <v>422</v>
      </c>
      <c r="G243" s="38"/>
      <c r="H243" s="38"/>
      <c r="I243" s="190"/>
      <c r="J243" s="38"/>
      <c r="K243" s="38"/>
      <c r="L243" s="41"/>
      <c r="M243" s="191"/>
      <c r="N243" s="192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135</v>
      </c>
      <c r="AU243" s="19" t="s">
        <v>83</v>
      </c>
    </row>
    <row r="244" spans="1:65" s="14" customFormat="1" ht="10" x14ac:dyDescent="0.2">
      <c r="B244" s="211"/>
      <c r="C244" s="212"/>
      <c r="D244" s="188" t="s">
        <v>151</v>
      </c>
      <c r="E244" s="213" t="s">
        <v>19</v>
      </c>
      <c r="F244" s="214" t="s">
        <v>631</v>
      </c>
      <c r="G244" s="212"/>
      <c r="H244" s="213" t="s">
        <v>19</v>
      </c>
      <c r="I244" s="215"/>
      <c r="J244" s="212"/>
      <c r="K244" s="212"/>
      <c r="L244" s="216"/>
      <c r="M244" s="217"/>
      <c r="N244" s="218"/>
      <c r="O244" s="218"/>
      <c r="P244" s="218"/>
      <c r="Q244" s="218"/>
      <c r="R244" s="218"/>
      <c r="S244" s="218"/>
      <c r="T244" s="219"/>
      <c r="AT244" s="220" t="s">
        <v>151</v>
      </c>
      <c r="AU244" s="220" t="s">
        <v>83</v>
      </c>
      <c r="AV244" s="14" t="s">
        <v>81</v>
      </c>
      <c r="AW244" s="14" t="s">
        <v>33</v>
      </c>
      <c r="AX244" s="14" t="s">
        <v>73</v>
      </c>
      <c r="AY244" s="220" t="s">
        <v>125</v>
      </c>
    </row>
    <row r="245" spans="1:65" s="13" customFormat="1" ht="10" x14ac:dyDescent="0.2">
      <c r="B245" s="196"/>
      <c r="C245" s="197"/>
      <c r="D245" s="188" t="s">
        <v>151</v>
      </c>
      <c r="E245" s="198" t="s">
        <v>19</v>
      </c>
      <c r="F245" s="199" t="s">
        <v>657</v>
      </c>
      <c r="G245" s="197"/>
      <c r="H245" s="200">
        <v>2.7360000000000002</v>
      </c>
      <c r="I245" s="201"/>
      <c r="J245" s="197"/>
      <c r="K245" s="197"/>
      <c r="L245" s="202"/>
      <c r="M245" s="203"/>
      <c r="N245" s="204"/>
      <c r="O245" s="204"/>
      <c r="P245" s="204"/>
      <c r="Q245" s="204"/>
      <c r="R245" s="204"/>
      <c r="S245" s="204"/>
      <c r="T245" s="205"/>
      <c r="AT245" s="206" t="s">
        <v>151</v>
      </c>
      <c r="AU245" s="206" t="s">
        <v>83</v>
      </c>
      <c r="AV245" s="13" t="s">
        <v>83</v>
      </c>
      <c r="AW245" s="13" t="s">
        <v>33</v>
      </c>
      <c r="AX245" s="13" t="s">
        <v>73</v>
      </c>
      <c r="AY245" s="206" t="s">
        <v>125</v>
      </c>
    </row>
    <row r="246" spans="1:65" s="13" customFormat="1" ht="10" x14ac:dyDescent="0.2">
      <c r="B246" s="196"/>
      <c r="C246" s="197"/>
      <c r="D246" s="188" t="s">
        <v>151</v>
      </c>
      <c r="E246" s="198" t="s">
        <v>19</v>
      </c>
      <c r="F246" s="199" t="s">
        <v>658</v>
      </c>
      <c r="G246" s="197"/>
      <c r="H246" s="200">
        <v>1.1399999999999999</v>
      </c>
      <c r="I246" s="201"/>
      <c r="J246" s="197"/>
      <c r="K246" s="197"/>
      <c r="L246" s="202"/>
      <c r="M246" s="203"/>
      <c r="N246" s="204"/>
      <c r="O246" s="204"/>
      <c r="P246" s="204"/>
      <c r="Q246" s="204"/>
      <c r="R246" s="204"/>
      <c r="S246" s="204"/>
      <c r="T246" s="205"/>
      <c r="AT246" s="206" t="s">
        <v>151</v>
      </c>
      <c r="AU246" s="206" t="s">
        <v>83</v>
      </c>
      <c r="AV246" s="13" t="s">
        <v>83</v>
      </c>
      <c r="AW246" s="13" t="s">
        <v>33</v>
      </c>
      <c r="AX246" s="13" t="s">
        <v>73</v>
      </c>
      <c r="AY246" s="206" t="s">
        <v>125</v>
      </c>
    </row>
    <row r="247" spans="1:65" s="13" customFormat="1" ht="10" x14ac:dyDescent="0.2">
      <c r="B247" s="196"/>
      <c r="C247" s="197"/>
      <c r="D247" s="188" t="s">
        <v>151</v>
      </c>
      <c r="E247" s="198" t="s">
        <v>19</v>
      </c>
      <c r="F247" s="199" t="s">
        <v>659</v>
      </c>
      <c r="G247" s="197"/>
      <c r="H247" s="200">
        <v>19.446000000000002</v>
      </c>
      <c r="I247" s="201"/>
      <c r="J247" s="197"/>
      <c r="K247" s="197"/>
      <c r="L247" s="202"/>
      <c r="M247" s="203"/>
      <c r="N247" s="204"/>
      <c r="O247" s="204"/>
      <c r="P247" s="204"/>
      <c r="Q247" s="204"/>
      <c r="R247" s="204"/>
      <c r="S247" s="204"/>
      <c r="T247" s="205"/>
      <c r="AT247" s="206" t="s">
        <v>151</v>
      </c>
      <c r="AU247" s="206" t="s">
        <v>83</v>
      </c>
      <c r="AV247" s="13" t="s">
        <v>83</v>
      </c>
      <c r="AW247" s="13" t="s">
        <v>33</v>
      </c>
      <c r="AX247" s="13" t="s">
        <v>73</v>
      </c>
      <c r="AY247" s="206" t="s">
        <v>125</v>
      </c>
    </row>
    <row r="248" spans="1:65" s="13" customFormat="1" ht="10" x14ac:dyDescent="0.2">
      <c r="B248" s="196"/>
      <c r="C248" s="197"/>
      <c r="D248" s="188" t="s">
        <v>151</v>
      </c>
      <c r="E248" s="198" t="s">
        <v>19</v>
      </c>
      <c r="F248" s="199" t="s">
        <v>660</v>
      </c>
      <c r="G248" s="197"/>
      <c r="H248" s="200">
        <v>-2.88</v>
      </c>
      <c r="I248" s="201"/>
      <c r="J248" s="197"/>
      <c r="K248" s="197"/>
      <c r="L248" s="202"/>
      <c r="M248" s="203"/>
      <c r="N248" s="204"/>
      <c r="O248" s="204"/>
      <c r="P248" s="204"/>
      <c r="Q248" s="204"/>
      <c r="R248" s="204"/>
      <c r="S248" s="204"/>
      <c r="T248" s="205"/>
      <c r="AT248" s="206" t="s">
        <v>151</v>
      </c>
      <c r="AU248" s="206" t="s">
        <v>83</v>
      </c>
      <c r="AV248" s="13" t="s">
        <v>83</v>
      </c>
      <c r="AW248" s="13" t="s">
        <v>33</v>
      </c>
      <c r="AX248" s="13" t="s">
        <v>73</v>
      </c>
      <c r="AY248" s="206" t="s">
        <v>125</v>
      </c>
    </row>
    <row r="249" spans="1:65" s="13" customFormat="1" ht="10" x14ac:dyDescent="0.2">
      <c r="B249" s="196"/>
      <c r="C249" s="197"/>
      <c r="D249" s="188" t="s">
        <v>151</v>
      </c>
      <c r="E249" s="198" t="s">
        <v>19</v>
      </c>
      <c r="F249" s="199" t="s">
        <v>661</v>
      </c>
      <c r="G249" s="197"/>
      <c r="H249" s="200">
        <v>2.82</v>
      </c>
      <c r="I249" s="201"/>
      <c r="J249" s="197"/>
      <c r="K249" s="197"/>
      <c r="L249" s="202"/>
      <c r="M249" s="203"/>
      <c r="N249" s="204"/>
      <c r="O249" s="204"/>
      <c r="P249" s="204"/>
      <c r="Q249" s="204"/>
      <c r="R249" s="204"/>
      <c r="S249" s="204"/>
      <c r="T249" s="205"/>
      <c r="AT249" s="206" t="s">
        <v>151</v>
      </c>
      <c r="AU249" s="206" t="s">
        <v>83</v>
      </c>
      <c r="AV249" s="13" t="s">
        <v>83</v>
      </c>
      <c r="AW249" s="13" t="s">
        <v>33</v>
      </c>
      <c r="AX249" s="13" t="s">
        <v>73</v>
      </c>
      <c r="AY249" s="206" t="s">
        <v>125</v>
      </c>
    </row>
    <row r="250" spans="1:65" s="13" customFormat="1" ht="10" x14ac:dyDescent="0.2">
      <c r="B250" s="196"/>
      <c r="C250" s="197"/>
      <c r="D250" s="188" t="s">
        <v>151</v>
      </c>
      <c r="E250" s="198" t="s">
        <v>19</v>
      </c>
      <c r="F250" s="199" t="s">
        <v>662</v>
      </c>
      <c r="G250" s="197"/>
      <c r="H250" s="200">
        <v>1.175</v>
      </c>
      <c r="I250" s="201"/>
      <c r="J250" s="197"/>
      <c r="K250" s="197"/>
      <c r="L250" s="202"/>
      <c r="M250" s="203"/>
      <c r="N250" s="204"/>
      <c r="O250" s="204"/>
      <c r="P250" s="204"/>
      <c r="Q250" s="204"/>
      <c r="R250" s="204"/>
      <c r="S250" s="204"/>
      <c r="T250" s="205"/>
      <c r="AT250" s="206" t="s">
        <v>151</v>
      </c>
      <c r="AU250" s="206" t="s">
        <v>83</v>
      </c>
      <c r="AV250" s="13" t="s">
        <v>83</v>
      </c>
      <c r="AW250" s="13" t="s">
        <v>33</v>
      </c>
      <c r="AX250" s="13" t="s">
        <v>73</v>
      </c>
      <c r="AY250" s="206" t="s">
        <v>125</v>
      </c>
    </row>
    <row r="251" spans="1:65" s="15" customFormat="1" ht="10" x14ac:dyDescent="0.2">
      <c r="B251" s="221"/>
      <c r="C251" s="222"/>
      <c r="D251" s="188" t="s">
        <v>151</v>
      </c>
      <c r="E251" s="223" t="s">
        <v>19</v>
      </c>
      <c r="F251" s="224" t="s">
        <v>193</v>
      </c>
      <c r="G251" s="222"/>
      <c r="H251" s="225">
        <v>24.437000000000005</v>
      </c>
      <c r="I251" s="226"/>
      <c r="J251" s="222"/>
      <c r="K251" s="222"/>
      <c r="L251" s="227"/>
      <c r="M251" s="228"/>
      <c r="N251" s="229"/>
      <c r="O251" s="229"/>
      <c r="P251" s="229"/>
      <c r="Q251" s="229"/>
      <c r="R251" s="229"/>
      <c r="S251" s="229"/>
      <c r="T251" s="230"/>
      <c r="AT251" s="231" t="s">
        <v>151</v>
      </c>
      <c r="AU251" s="231" t="s">
        <v>83</v>
      </c>
      <c r="AV251" s="15" t="s">
        <v>155</v>
      </c>
      <c r="AW251" s="15" t="s">
        <v>33</v>
      </c>
      <c r="AX251" s="15" t="s">
        <v>81</v>
      </c>
      <c r="AY251" s="231" t="s">
        <v>125</v>
      </c>
    </row>
    <row r="252" spans="1:65" s="12" customFormat="1" ht="25.9" customHeight="1" x14ac:dyDescent="0.35">
      <c r="B252" s="159"/>
      <c r="C252" s="160"/>
      <c r="D252" s="161" t="s">
        <v>72</v>
      </c>
      <c r="E252" s="162" t="s">
        <v>335</v>
      </c>
      <c r="F252" s="162" t="s">
        <v>336</v>
      </c>
      <c r="G252" s="160"/>
      <c r="H252" s="160"/>
      <c r="I252" s="163"/>
      <c r="J252" s="164">
        <f>BK252</f>
        <v>0</v>
      </c>
      <c r="K252" s="160"/>
      <c r="L252" s="165"/>
      <c r="M252" s="166"/>
      <c r="N252" s="167"/>
      <c r="O252" s="167"/>
      <c r="P252" s="168">
        <f>SUM(P253:P258)</f>
        <v>0</v>
      </c>
      <c r="Q252" s="167"/>
      <c r="R252" s="168">
        <f>SUM(R253:R258)</f>
        <v>0</v>
      </c>
      <c r="S252" s="167"/>
      <c r="T252" s="169">
        <f>SUM(T253:T258)</f>
        <v>0</v>
      </c>
      <c r="AR252" s="170" t="s">
        <v>155</v>
      </c>
      <c r="AT252" s="171" t="s">
        <v>72</v>
      </c>
      <c r="AU252" s="171" t="s">
        <v>73</v>
      </c>
      <c r="AY252" s="170" t="s">
        <v>125</v>
      </c>
      <c r="BK252" s="172">
        <f>SUM(BK253:BK258)</f>
        <v>0</v>
      </c>
    </row>
    <row r="253" spans="1:65" s="2" customFormat="1" ht="21.75" customHeight="1" x14ac:dyDescent="0.2">
      <c r="A253" s="36"/>
      <c r="B253" s="37"/>
      <c r="C253" s="175" t="s">
        <v>527</v>
      </c>
      <c r="D253" s="175" t="s">
        <v>128</v>
      </c>
      <c r="E253" s="176" t="s">
        <v>337</v>
      </c>
      <c r="F253" s="177" t="s">
        <v>338</v>
      </c>
      <c r="G253" s="178" t="s">
        <v>339</v>
      </c>
      <c r="H253" s="179">
        <v>34</v>
      </c>
      <c r="I253" s="180"/>
      <c r="J253" s="181">
        <f>ROUND(I253*H253,2)</f>
        <v>0</v>
      </c>
      <c r="K253" s="177" t="s">
        <v>131</v>
      </c>
      <c r="L253" s="41"/>
      <c r="M253" s="182" t="s">
        <v>19</v>
      </c>
      <c r="N253" s="183" t="s">
        <v>44</v>
      </c>
      <c r="O253" s="66"/>
      <c r="P253" s="184">
        <f>O253*H253</f>
        <v>0</v>
      </c>
      <c r="Q253" s="184">
        <v>0</v>
      </c>
      <c r="R253" s="184">
        <f>Q253*H253</f>
        <v>0</v>
      </c>
      <c r="S253" s="184">
        <v>0</v>
      </c>
      <c r="T253" s="185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6" t="s">
        <v>340</v>
      </c>
      <c r="AT253" s="186" t="s">
        <v>128</v>
      </c>
      <c r="AU253" s="186" t="s">
        <v>81</v>
      </c>
      <c r="AY253" s="19" t="s">
        <v>125</v>
      </c>
      <c r="BE253" s="187">
        <f>IF(N253="základní",J253,0)</f>
        <v>0</v>
      </c>
      <c r="BF253" s="187">
        <f>IF(N253="snížená",J253,0)</f>
        <v>0</v>
      </c>
      <c r="BG253" s="187">
        <f>IF(N253="zákl. přenesená",J253,0)</f>
        <v>0</v>
      </c>
      <c r="BH253" s="187">
        <f>IF(N253="sníž. přenesená",J253,0)</f>
        <v>0</v>
      </c>
      <c r="BI253" s="187">
        <f>IF(N253="nulová",J253,0)</f>
        <v>0</v>
      </c>
      <c r="BJ253" s="19" t="s">
        <v>81</v>
      </c>
      <c r="BK253" s="187">
        <f>ROUND(I253*H253,2)</f>
        <v>0</v>
      </c>
      <c r="BL253" s="19" t="s">
        <v>340</v>
      </c>
      <c r="BM253" s="186" t="s">
        <v>724</v>
      </c>
    </row>
    <row r="254" spans="1:65" s="2" customFormat="1" ht="18" x14ac:dyDescent="0.2">
      <c r="A254" s="36"/>
      <c r="B254" s="37"/>
      <c r="C254" s="38"/>
      <c r="D254" s="188" t="s">
        <v>134</v>
      </c>
      <c r="E254" s="38"/>
      <c r="F254" s="189" t="s">
        <v>342</v>
      </c>
      <c r="G254" s="38"/>
      <c r="H254" s="38"/>
      <c r="I254" s="190"/>
      <c r="J254" s="38"/>
      <c r="K254" s="38"/>
      <c r="L254" s="41"/>
      <c r="M254" s="191"/>
      <c r="N254" s="192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134</v>
      </c>
      <c r="AU254" s="19" t="s">
        <v>81</v>
      </c>
    </row>
    <row r="255" spans="1:65" s="2" customFormat="1" ht="10" x14ac:dyDescent="0.2">
      <c r="A255" s="36"/>
      <c r="B255" s="37"/>
      <c r="C255" s="38"/>
      <c r="D255" s="193" t="s">
        <v>135</v>
      </c>
      <c r="E255" s="38"/>
      <c r="F255" s="194" t="s">
        <v>343</v>
      </c>
      <c r="G255" s="38"/>
      <c r="H255" s="38"/>
      <c r="I255" s="190"/>
      <c r="J255" s="38"/>
      <c r="K255" s="38"/>
      <c r="L255" s="41"/>
      <c r="M255" s="191"/>
      <c r="N255" s="192"/>
      <c r="O255" s="66"/>
      <c r="P255" s="66"/>
      <c r="Q255" s="66"/>
      <c r="R255" s="66"/>
      <c r="S255" s="66"/>
      <c r="T255" s="67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9" t="s">
        <v>135</v>
      </c>
      <c r="AU255" s="19" t="s">
        <v>81</v>
      </c>
    </row>
    <row r="256" spans="1:65" s="2" customFormat="1" ht="27" x14ac:dyDescent="0.2">
      <c r="A256" s="36"/>
      <c r="B256" s="37"/>
      <c r="C256" s="38"/>
      <c r="D256" s="188" t="s">
        <v>137</v>
      </c>
      <c r="E256" s="38"/>
      <c r="F256" s="195" t="s">
        <v>344</v>
      </c>
      <c r="G256" s="38"/>
      <c r="H256" s="38"/>
      <c r="I256" s="190"/>
      <c r="J256" s="38"/>
      <c r="K256" s="38"/>
      <c r="L256" s="41"/>
      <c r="M256" s="191"/>
      <c r="N256" s="192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137</v>
      </c>
      <c r="AU256" s="19" t="s">
        <v>81</v>
      </c>
    </row>
    <row r="257" spans="1:51" s="14" customFormat="1" ht="10" x14ac:dyDescent="0.2">
      <c r="B257" s="211"/>
      <c r="C257" s="212"/>
      <c r="D257" s="188" t="s">
        <v>151</v>
      </c>
      <c r="E257" s="213" t="s">
        <v>19</v>
      </c>
      <c r="F257" s="214" t="s">
        <v>345</v>
      </c>
      <c r="G257" s="212"/>
      <c r="H257" s="213" t="s">
        <v>19</v>
      </c>
      <c r="I257" s="215"/>
      <c r="J257" s="212"/>
      <c r="K257" s="212"/>
      <c r="L257" s="216"/>
      <c r="M257" s="217"/>
      <c r="N257" s="218"/>
      <c r="O257" s="218"/>
      <c r="P257" s="218"/>
      <c r="Q257" s="218"/>
      <c r="R257" s="218"/>
      <c r="S257" s="218"/>
      <c r="T257" s="219"/>
      <c r="AT257" s="220" t="s">
        <v>151</v>
      </c>
      <c r="AU257" s="220" t="s">
        <v>81</v>
      </c>
      <c r="AV257" s="14" t="s">
        <v>81</v>
      </c>
      <c r="AW257" s="14" t="s">
        <v>33</v>
      </c>
      <c r="AX257" s="14" t="s">
        <v>73</v>
      </c>
      <c r="AY257" s="220" t="s">
        <v>125</v>
      </c>
    </row>
    <row r="258" spans="1:51" s="13" customFormat="1" ht="10" x14ac:dyDescent="0.2">
      <c r="B258" s="196"/>
      <c r="C258" s="197"/>
      <c r="D258" s="188" t="s">
        <v>151</v>
      </c>
      <c r="E258" s="198" t="s">
        <v>19</v>
      </c>
      <c r="F258" s="199" t="s">
        <v>725</v>
      </c>
      <c r="G258" s="197"/>
      <c r="H258" s="200">
        <v>34</v>
      </c>
      <c r="I258" s="201"/>
      <c r="J258" s="197"/>
      <c r="K258" s="197"/>
      <c r="L258" s="202"/>
      <c r="M258" s="243"/>
      <c r="N258" s="244"/>
      <c r="O258" s="244"/>
      <c r="P258" s="244"/>
      <c r="Q258" s="244"/>
      <c r="R258" s="244"/>
      <c r="S258" s="244"/>
      <c r="T258" s="245"/>
      <c r="AT258" s="206" t="s">
        <v>151</v>
      </c>
      <c r="AU258" s="206" t="s">
        <v>81</v>
      </c>
      <c r="AV258" s="13" t="s">
        <v>83</v>
      </c>
      <c r="AW258" s="13" t="s">
        <v>33</v>
      </c>
      <c r="AX258" s="13" t="s">
        <v>81</v>
      </c>
      <c r="AY258" s="206" t="s">
        <v>125</v>
      </c>
    </row>
    <row r="259" spans="1:51" s="2" customFormat="1" ht="7" customHeight="1" x14ac:dyDescent="0.2">
      <c r="A259" s="36"/>
      <c r="B259" s="49"/>
      <c r="C259" s="50"/>
      <c r="D259" s="50"/>
      <c r="E259" s="50"/>
      <c r="F259" s="50"/>
      <c r="G259" s="50"/>
      <c r="H259" s="50"/>
      <c r="I259" s="50"/>
      <c r="J259" s="50"/>
      <c r="K259" s="50"/>
      <c r="L259" s="41"/>
      <c r="M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</row>
  </sheetData>
  <sheetProtection algorithmName="SHA-512" hashValue="TzxhcuVLrD4P6zIwQ8AZq7UPbMIu9wJ3O//Cl/vFEDt20EeejptPnFI1jU6g1ChKU4ZBidFqdYDznaqvebMrqQ==" saltValue="oMJ3AYEWmQErgK0oNiubfR3nhOCoXGflZ0/mtcmdFzQdzbGfoc+AL6KbVs9Wxz+t9Zi6RNePxi7cAXq8VXb/Vw==" spinCount="100000" sheet="1" objects="1" scenarios="1" formatColumns="0" formatRows="0" autoFilter="0"/>
  <autoFilter ref="C88:K258" xr:uid="{00000000-0009-0000-0000-000006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600-000000000000}"/>
    <hyperlink ref="F100" r:id="rId2" xr:uid="{00000000-0004-0000-0600-000001000000}"/>
    <hyperlink ref="F108" r:id="rId3" xr:uid="{00000000-0004-0000-0600-000002000000}"/>
    <hyperlink ref="F116" r:id="rId4" xr:uid="{00000000-0004-0000-0600-000003000000}"/>
    <hyperlink ref="F124" r:id="rId5" xr:uid="{00000000-0004-0000-0600-000004000000}"/>
    <hyperlink ref="F135" r:id="rId6" xr:uid="{00000000-0004-0000-0600-000005000000}"/>
    <hyperlink ref="F146" r:id="rId7" xr:uid="{00000000-0004-0000-0600-000006000000}"/>
    <hyperlink ref="F153" r:id="rId8" xr:uid="{00000000-0004-0000-0600-000007000000}"/>
    <hyperlink ref="F157" r:id="rId9" xr:uid="{00000000-0004-0000-0600-000008000000}"/>
    <hyperlink ref="F162" r:id="rId10" xr:uid="{00000000-0004-0000-0600-000009000000}"/>
    <hyperlink ref="F166" r:id="rId11" xr:uid="{00000000-0004-0000-0600-00000A000000}"/>
    <hyperlink ref="F176" r:id="rId12" xr:uid="{00000000-0004-0000-0600-00000B000000}"/>
    <hyperlink ref="F187" r:id="rId13" xr:uid="{00000000-0004-0000-0600-00000C000000}"/>
    <hyperlink ref="F192" r:id="rId14" xr:uid="{00000000-0004-0000-0600-00000D000000}"/>
    <hyperlink ref="F195" r:id="rId15" xr:uid="{00000000-0004-0000-0600-00000E000000}"/>
    <hyperlink ref="F198" r:id="rId16" xr:uid="{00000000-0004-0000-0600-00000F000000}"/>
    <hyperlink ref="F202" r:id="rId17" xr:uid="{00000000-0004-0000-0600-000010000000}"/>
    <hyperlink ref="F206" r:id="rId18" xr:uid="{00000000-0004-0000-0600-000011000000}"/>
    <hyperlink ref="F211" r:id="rId19" xr:uid="{00000000-0004-0000-0600-000012000000}"/>
    <hyperlink ref="F217" r:id="rId20" xr:uid="{00000000-0004-0000-0600-000013000000}"/>
    <hyperlink ref="F221" r:id="rId21" xr:uid="{00000000-0004-0000-0600-000014000000}"/>
    <hyperlink ref="F232" r:id="rId22" xr:uid="{00000000-0004-0000-0600-000015000000}"/>
    <hyperlink ref="F243" r:id="rId23" xr:uid="{00000000-0004-0000-0600-000016000000}"/>
    <hyperlink ref="F255" r:id="rId24" xr:uid="{00000000-0004-0000-0600-00001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55"/>
  <sheetViews>
    <sheetView showGridLines="0" workbookViewId="0"/>
  </sheetViews>
  <sheetFormatPr defaultRowHeight="14.5" x14ac:dyDescent="0.2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 x14ac:dyDescent="0.2"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AT2" s="19" t="s">
        <v>100</v>
      </c>
    </row>
    <row r="3" spans="1:46" s="1" customFormat="1" ht="7" customHeight="1" x14ac:dyDescent="0.2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83</v>
      </c>
    </row>
    <row r="4" spans="1:46" s="1" customFormat="1" ht="25" customHeight="1" x14ac:dyDescent="0.2">
      <c r="B4" s="22"/>
      <c r="D4" s="105" t="s">
        <v>101</v>
      </c>
      <c r="L4" s="22"/>
      <c r="M4" s="106" t="s">
        <v>10</v>
      </c>
      <c r="AT4" s="19" t="s">
        <v>4</v>
      </c>
    </row>
    <row r="5" spans="1:46" s="1" customFormat="1" ht="7" customHeight="1" x14ac:dyDescent="0.2">
      <c r="B5" s="22"/>
      <c r="L5" s="22"/>
    </row>
    <row r="6" spans="1:46" s="1" customFormat="1" ht="12" customHeight="1" x14ac:dyDescent="0.2">
      <c r="B6" s="22"/>
      <c r="D6" s="107" t="s">
        <v>16</v>
      </c>
      <c r="L6" s="22"/>
    </row>
    <row r="7" spans="1:46" s="1" customFormat="1" ht="16.5" customHeight="1" x14ac:dyDescent="0.2">
      <c r="B7" s="22"/>
      <c r="E7" s="373" t="str">
        <f>'Rekapitulace stavby'!K6</f>
        <v>Oplocení areálu KKN Cheb</v>
      </c>
      <c r="F7" s="374"/>
      <c r="G7" s="374"/>
      <c r="H7" s="374"/>
      <c r="L7" s="22"/>
    </row>
    <row r="8" spans="1:46" s="2" customFormat="1" ht="12" customHeight="1" x14ac:dyDescent="0.2">
      <c r="A8" s="36"/>
      <c r="B8" s="41"/>
      <c r="C8" s="36"/>
      <c r="D8" s="107" t="s">
        <v>102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 x14ac:dyDescent="0.2">
      <c r="A9" s="36"/>
      <c r="B9" s="41"/>
      <c r="C9" s="36"/>
      <c r="D9" s="36"/>
      <c r="E9" s="375" t="s">
        <v>726</v>
      </c>
      <c r="F9" s="376"/>
      <c r="G9" s="376"/>
      <c r="H9" s="376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 x14ac:dyDescent="0.2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 x14ac:dyDescent="0.2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 x14ac:dyDescent="0.2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21. 8. 2024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 x14ac:dyDescent="0.2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 x14ac:dyDescent="0.2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19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 x14ac:dyDescent="0.2">
      <c r="A15" s="36"/>
      <c r="B15" s="41"/>
      <c r="C15" s="36"/>
      <c r="D15" s="36"/>
      <c r="E15" s="109" t="s">
        <v>27</v>
      </c>
      <c r="F15" s="36"/>
      <c r="G15" s="36"/>
      <c r="H15" s="36"/>
      <c r="I15" s="107" t="s">
        <v>28</v>
      </c>
      <c r="J15" s="109" t="s">
        <v>19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 x14ac:dyDescent="0.2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 x14ac:dyDescent="0.2">
      <c r="A17" s="36"/>
      <c r="B17" s="41"/>
      <c r="C17" s="36"/>
      <c r="D17" s="107" t="s">
        <v>29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 x14ac:dyDescent="0.2">
      <c r="A18" s="36"/>
      <c r="B18" s="41"/>
      <c r="C18" s="36"/>
      <c r="D18" s="36"/>
      <c r="E18" s="377" t="str">
        <f>'Rekapitulace stavby'!E14</f>
        <v>Vyplň údaj</v>
      </c>
      <c r="F18" s="378"/>
      <c r="G18" s="378"/>
      <c r="H18" s="378"/>
      <c r="I18" s="107" t="s">
        <v>28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 x14ac:dyDescent="0.2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 x14ac:dyDescent="0.2">
      <c r="A20" s="36"/>
      <c r="B20" s="41"/>
      <c r="C20" s="36"/>
      <c r="D20" s="107" t="s">
        <v>31</v>
      </c>
      <c r="E20" s="36"/>
      <c r="F20" s="36"/>
      <c r="G20" s="36"/>
      <c r="H20" s="36"/>
      <c r="I20" s="107" t="s">
        <v>26</v>
      </c>
      <c r="J20" s="109" t="s">
        <v>19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 x14ac:dyDescent="0.2">
      <c r="A21" s="36"/>
      <c r="B21" s="41"/>
      <c r="C21" s="36"/>
      <c r="D21" s="36"/>
      <c r="E21" s="109" t="s">
        <v>32</v>
      </c>
      <c r="F21" s="36"/>
      <c r="G21" s="36"/>
      <c r="H21" s="36"/>
      <c r="I21" s="107" t="s">
        <v>28</v>
      </c>
      <c r="J21" s="109" t="s">
        <v>19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 x14ac:dyDescent="0.2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 x14ac:dyDescent="0.2">
      <c r="A23" s="36"/>
      <c r="B23" s="41"/>
      <c r="C23" s="36"/>
      <c r="D23" s="107" t="s">
        <v>34</v>
      </c>
      <c r="E23" s="36"/>
      <c r="F23" s="36"/>
      <c r="G23" s="36"/>
      <c r="H23" s="36"/>
      <c r="I23" s="107" t="s">
        <v>26</v>
      </c>
      <c r="J23" s="109" t="s">
        <v>35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 x14ac:dyDescent="0.2">
      <c r="A24" s="36"/>
      <c r="B24" s="41"/>
      <c r="C24" s="36"/>
      <c r="D24" s="36"/>
      <c r="E24" s="109" t="s">
        <v>36</v>
      </c>
      <c r="F24" s="36"/>
      <c r="G24" s="36"/>
      <c r="H24" s="36"/>
      <c r="I24" s="107" t="s">
        <v>28</v>
      </c>
      <c r="J24" s="109" t="s">
        <v>19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 x14ac:dyDescent="0.2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 x14ac:dyDescent="0.2">
      <c r="A26" s="36"/>
      <c r="B26" s="41"/>
      <c r="C26" s="36"/>
      <c r="D26" s="107" t="s">
        <v>37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 x14ac:dyDescent="0.2">
      <c r="A27" s="111"/>
      <c r="B27" s="112"/>
      <c r="C27" s="111"/>
      <c r="D27" s="111"/>
      <c r="E27" s="379" t="s">
        <v>19</v>
      </c>
      <c r="F27" s="379"/>
      <c r="G27" s="379"/>
      <c r="H27" s="37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7" customHeight="1" x14ac:dyDescent="0.2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 x14ac:dyDescent="0.2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 x14ac:dyDescent="0.2">
      <c r="A30" s="36"/>
      <c r="B30" s="41"/>
      <c r="C30" s="36"/>
      <c r="D30" s="115" t="s">
        <v>39</v>
      </c>
      <c r="E30" s="36"/>
      <c r="F30" s="36"/>
      <c r="G30" s="36"/>
      <c r="H30" s="36"/>
      <c r="I30" s="36"/>
      <c r="J30" s="116">
        <f>ROUND(J85,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 x14ac:dyDescent="0.2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 x14ac:dyDescent="0.2">
      <c r="A32" s="36"/>
      <c r="B32" s="41"/>
      <c r="C32" s="36"/>
      <c r="D32" s="36"/>
      <c r="E32" s="36"/>
      <c r="F32" s="117" t="s">
        <v>41</v>
      </c>
      <c r="G32" s="36"/>
      <c r="H32" s="36"/>
      <c r="I32" s="117" t="s">
        <v>40</v>
      </c>
      <c r="J32" s="117" t="s">
        <v>42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 x14ac:dyDescent="0.2">
      <c r="A33" s="36"/>
      <c r="B33" s="41"/>
      <c r="C33" s="36"/>
      <c r="D33" s="118" t="s">
        <v>43</v>
      </c>
      <c r="E33" s="107" t="s">
        <v>44</v>
      </c>
      <c r="F33" s="119">
        <f>ROUND((SUM(BE85:BE154)),  2)</f>
        <v>0</v>
      </c>
      <c r="G33" s="36"/>
      <c r="H33" s="36"/>
      <c r="I33" s="120">
        <v>0.21</v>
      </c>
      <c r="J33" s="119">
        <f>ROUND(((SUM(BE85:BE154))*I33),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 x14ac:dyDescent="0.2">
      <c r="A34" s="36"/>
      <c r="B34" s="41"/>
      <c r="C34" s="36"/>
      <c r="D34" s="36"/>
      <c r="E34" s="107" t="s">
        <v>45</v>
      </c>
      <c r="F34" s="119">
        <f>ROUND((SUM(BF85:BF154)),  2)</f>
        <v>0</v>
      </c>
      <c r="G34" s="36"/>
      <c r="H34" s="36"/>
      <c r="I34" s="120">
        <v>0.12</v>
      </c>
      <c r="J34" s="119">
        <f>ROUND(((SUM(BF85:BF154))*I34),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 x14ac:dyDescent="0.2">
      <c r="A35" s="36"/>
      <c r="B35" s="41"/>
      <c r="C35" s="36"/>
      <c r="D35" s="36"/>
      <c r="E35" s="107" t="s">
        <v>46</v>
      </c>
      <c r="F35" s="119">
        <f>ROUND((SUM(BG85:BG154)),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 x14ac:dyDescent="0.2">
      <c r="A36" s="36"/>
      <c r="B36" s="41"/>
      <c r="C36" s="36"/>
      <c r="D36" s="36"/>
      <c r="E36" s="107" t="s">
        <v>47</v>
      </c>
      <c r="F36" s="119">
        <f>ROUND((SUM(BH85:BH154)),  2)</f>
        <v>0</v>
      </c>
      <c r="G36" s="36"/>
      <c r="H36" s="36"/>
      <c r="I36" s="120">
        <v>0.12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 x14ac:dyDescent="0.2">
      <c r="A37" s="36"/>
      <c r="B37" s="41"/>
      <c r="C37" s="36"/>
      <c r="D37" s="36"/>
      <c r="E37" s="107" t="s">
        <v>48</v>
      </c>
      <c r="F37" s="119">
        <f>ROUND((SUM(BI85:BI154)),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 x14ac:dyDescent="0.2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 x14ac:dyDescent="0.2">
      <c r="A39" s="36"/>
      <c r="B39" s="41"/>
      <c r="C39" s="121"/>
      <c r="D39" s="122" t="s">
        <v>49</v>
      </c>
      <c r="E39" s="123"/>
      <c r="F39" s="123"/>
      <c r="G39" s="124" t="s">
        <v>50</v>
      </c>
      <c r="H39" s="125" t="s">
        <v>51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 x14ac:dyDescent="0.2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 x14ac:dyDescent="0.2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 x14ac:dyDescent="0.2">
      <c r="A45" s="36"/>
      <c r="B45" s="37"/>
      <c r="C45" s="25" t="s">
        <v>104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 x14ac:dyDescent="0.2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 x14ac:dyDescent="0.2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 x14ac:dyDescent="0.2">
      <c r="A48" s="36"/>
      <c r="B48" s="37"/>
      <c r="C48" s="38"/>
      <c r="D48" s="38"/>
      <c r="E48" s="380" t="str">
        <f>E7</f>
        <v>Oplocení areálu KKN Cheb</v>
      </c>
      <c r="F48" s="381"/>
      <c r="G48" s="381"/>
      <c r="H48" s="381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 x14ac:dyDescent="0.2">
      <c r="A49" s="36"/>
      <c r="B49" s="37"/>
      <c r="C49" s="31" t="s">
        <v>102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 x14ac:dyDescent="0.2">
      <c r="A50" s="36"/>
      <c r="B50" s="37"/>
      <c r="C50" s="38"/>
      <c r="D50" s="38"/>
      <c r="E50" s="333" t="str">
        <f>E9</f>
        <v>SO-06 - Oplocení plot. dílce a podhrab. desky</v>
      </c>
      <c r="F50" s="382"/>
      <c r="G50" s="382"/>
      <c r="H50" s="382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 x14ac:dyDescent="0.2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 x14ac:dyDescent="0.2">
      <c r="A52" s="36"/>
      <c r="B52" s="37"/>
      <c r="C52" s="31" t="s">
        <v>21</v>
      </c>
      <c r="D52" s="38"/>
      <c r="E52" s="38"/>
      <c r="F52" s="29" t="str">
        <f>F12</f>
        <v>Cheb</v>
      </c>
      <c r="G52" s="38"/>
      <c r="H52" s="38"/>
      <c r="I52" s="31" t="s">
        <v>23</v>
      </c>
      <c r="J52" s="61" t="str">
        <f>IF(J12="","",J12)</f>
        <v>21. 8. 2024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 x14ac:dyDescent="0.2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 x14ac:dyDescent="0.2">
      <c r="A54" s="36"/>
      <c r="B54" s="37"/>
      <c r="C54" s="31" t="s">
        <v>25</v>
      </c>
      <c r="D54" s="38"/>
      <c r="E54" s="38"/>
      <c r="F54" s="29" t="str">
        <f>E15</f>
        <v>Karlovarská krajská nemocnice a.s., Nemocnice Cheb</v>
      </c>
      <c r="G54" s="38"/>
      <c r="H54" s="38"/>
      <c r="I54" s="31" t="s">
        <v>31</v>
      </c>
      <c r="J54" s="34" t="str">
        <f>E21</f>
        <v>PK Beránek &amp; Hradil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 x14ac:dyDescent="0.2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>Jakub Vilingr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 x14ac:dyDescent="0.2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 x14ac:dyDescent="0.2">
      <c r="A57" s="36"/>
      <c r="B57" s="37"/>
      <c r="C57" s="132" t="s">
        <v>105</v>
      </c>
      <c r="D57" s="133"/>
      <c r="E57" s="133"/>
      <c r="F57" s="133"/>
      <c r="G57" s="133"/>
      <c r="H57" s="133"/>
      <c r="I57" s="133"/>
      <c r="J57" s="134" t="s">
        <v>106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 x14ac:dyDescent="0.2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 x14ac:dyDescent="0.2">
      <c r="A59" s="36"/>
      <c r="B59" s="37"/>
      <c r="C59" s="135" t="s">
        <v>71</v>
      </c>
      <c r="D59" s="38"/>
      <c r="E59" s="38"/>
      <c r="F59" s="38"/>
      <c r="G59" s="38"/>
      <c r="H59" s="38"/>
      <c r="I59" s="38"/>
      <c r="J59" s="79">
        <f>J85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107</v>
      </c>
    </row>
    <row r="60" spans="1:47" s="9" customFormat="1" ht="25" customHeight="1" x14ac:dyDescent="0.2">
      <c r="B60" s="136"/>
      <c r="C60" s="137"/>
      <c r="D60" s="138" t="s">
        <v>161</v>
      </c>
      <c r="E60" s="139"/>
      <c r="F60" s="139"/>
      <c r="G60" s="139"/>
      <c r="H60" s="139"/>
      <c r="I60" s="139"/>
      <c r="J60" s="140">
        <f>J86</f>
        <v>0</v>
      </c>
      <c r="K60" s="137"/>
      <c r="L60" s="141"/>
    </row>
    <row r="61" spans="1:47" s="10" customFormat="1" ht="19.899999999999999" customHeight="1" x14ac:dyDescent="0.2">
      <c r="B61" s="142"/>
      <c r="C61" s="143"/>
      <c r="D61" s="144" t="s">
        <v>162</v>
      </c>
      <c r="E61" s="145"/>
      <c r="F61" s="145"/>
      <c r="G61" s="145"/>
      <c r="H61" s="145"/>
      <c r="I61" s="145"/>
      <c r="J61" s="146">
        <f>J87</f>
        <v>0</v>
      </c>
      <c r="K61" s="143"/>
      <c r="L61" s="147"/>
    </row>
    <row r="62" spans="1:47" s="10" customFormat="1" ht="19.899999999999999" customHeight="1" x14ac:dyDescent="0.2">
      <c r="B62" s="142"/>
      <c r="C62" s="143"/>
      <c r="D62" s="144" t="s">
        <v>348</v>
      </c>
      <c r="E62" s="145"/>
      <c r="F62" s="145"/>
      <c r="G62" s="145"/>
      <c r="H62" s="145"/>
      <c r="I62" s="145"/>
      <c r="J62" s="146">
        <f>J110</f>
        <v>0</v>
      </c>
      <c r="K62" s="143"/>
      <c r="L62" s="147"/>
    </row>
    <row r="63" spans="1:47" s="10" customFormat="1" ht="19.899999999999999" customHeight="1" x14ac:dyDescent="0.2">
      <c r="B63" s="142"/>
      <c r="C63" s="143"/>
      <c r="D63" s="144" t="s">
        <v>163</v>
      </c>
      <c r="E63" s="145"/>
      <c r="F63" s="145"/>
      <c r="G63" s="145"/>
      <c r="H63" s="145"/>
      <c r="I63" s="145"/>
      <c r="J63" s="146">
        <f>J118</f>
        <v>0</v>
      </c>
      <c r="K63" s="143"/>
      <c r="L63" s="147"/>
    </row>
    <row r="64" spans="1:47" s="10" customFormat="1" ht="19.899999999999999" customHeight="1" x14ac:dyDescent="0.2">
      <c r="B64" s="142"/>
      <c r="C64" s="143"/>
      <c r="D64" s="144" t="s">
        <v>166</v>
      </c>
      <c r="E64" s="145"/>
      <c r="F64" s="145"/>
      <c r="G64" s="145"/>
      <c r="H64" s="145"/>
      <c r="I64" s="145"/>
      <c r="J64" s="146">
        <f>J141</f>
        <v>0</v>
      </c>
      <c r="K64" s="143"/>
      <c r="L64" s="147"/>
    </row>
    <row r="65" spans="1:31" s="9" customFormat="1" ht="25" customHeight="1" x14ac:dyDescent="0.2">
      <c r="B65" s="136"/>
      <c r="C65" s="137"/>
      <c r="D65" s="138" t="s">
        <v>167</v>
      </c>
      <c r="E65" s="139"/>
      <c r="F65" s="139"/>
      <c r="G65" s="139"/>
      <c r="H65" s="139"/>
      <c r="I65" s="139"/>
      <c r="J65" s="140">
        <f>J148</f>
        <v>0</v>
      </c>
      <c r="K65" s="137"/>
      <c r="L65" s="141"/>
    </row>
    <row r="66" spans="1:31" s="2" customFormat="1" ht="21.75" customHeight="1" x14ac:dyDescent="0.2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7" customHeight="1" x14ac:dyDescent="0.2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7" customHeight="1" x14ac:dyDescent="0.2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5" customHeight="1" x14ac:dyDescent="0.2">
      <c r="A72" s="36"/>
      <c r="B72" s="37"/>
      <c r="C72" s="25" t="s">
        <v>111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7" customHeight="1" x14ac:dyDescent="0.2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 x14ac:dyDescent="0.2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 x14ac:dyDescent="0.2">
      <c r="A75" s="36"/>
      <c r="B75" s="37"/>
      <c r="C75" s="38"/>
      <c r="D75" s="38"/>
      <c r="E75" s="380" t="str">
        <f>E7</f>
        <v>Oplocení areálu KKN Cheb</v>
      </c>
      <c r="F75" s="381"/>
      <c r="G75" s="381"/>
      <c r="H75" s="381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 x14ac:dyDescent="0.2">
      <c r="A76" s="36"/>
      <c r="B76" s="37"/>
      <c r="C76" s="31" t="s">
        <v>102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 x14ac:dyDescent="0.2">
      <c r="A77" s="36"/>
      <c r="B77" s="37"/>
      <c r="C77" s="38"/>
      <c r="D77" s="38"/>
      <c r="E77" s="333" t="str">
        <f>E9</f>
        <v>SO-06 - Oplocení plot. dílce a podhrab. desky</v>
      </c>
      <c r="F77" s="382"/>
      <c r="G77" s="382"/>
      <c r="H77" s="382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7" customHeight="1" x14ac:dyDescent="0.2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 x14ac:dyDescent="0.2">
      <c r="A79" s="36"/>
      <c r="B79" s="37"/>
      <c r="C79" s="31" t="s">
        <v>21</v>
      </c>
      <c r="D79" s="38"/>
      <c r="E79" s="38"/>
      <c r="F79" s="29" t="str">
        <f>F12</f>
        <v>Cheb</v>
      </c>
      <c r="G79" s="38"/>
      <c r="H79" s="38"/>
      <c r="I79" s="31" t="s">
        <v>23</v>
      </c>
      <c r="J79" s="61" t="str">
        <f>IF(J12="","",J12)</f>
        <v>21. 8. 2024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7" customHeight="1" x14ac:dyDescent="0.2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15" customHeight="1" x14ac:dyDescent="0.2">
      <c r="A81" s="36"/>
      <c r="B81" s="37"/>
      <c r="C81" s="31" t="s">
        <v>25</v>
      </c>
      <c r="D81" s="38"/>
      <c r="E81" s="38"/>
      <c r="F81" s="29" t="str">
        <f>E15</f>
        <v>Karlovarská krajská nemocnice a.s., Nemocnice Cheb</v>
      </c>
      <c r="G81" s="38"/>
      <c r="H81" s="38"/>
      <c r="I81" s="31" t="s">
        <v>31</v>
      </c>
      <c r="J81" s="34" t="str">
        <f>E21</f>
        <v>PK Beránek &amp; Hradil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15" customHeight="1" x14ac:dyDescent="0.2">
      <c r="A82" s="36"/>
      <c r="B82" s="37"/>
      <c r="C82" s="31" t="s">
        <v>29</v>
      </c>
      <c r="D82" s="38"/>
      <c r="E82" s="38"/>
      <c r="F82" s="29" t="str">
        <f>IF(E18="","",E18)</f>
        <v>Vyplň údaj</v>
      </c>
      <c r="G82" s="38"/>
      <c r="H82" s="38"/>
      <c r="I82" s="31" t="s">
        <v>34</v>
      </c>
      <c r="J82" s="34" t="str">
        <f>E24</f>
        <v>Jakub Vilingr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25" customHeight="1" x14ac:dyDescent="0.2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 x14ac:dyDescent="0.2">
      <c r="A84" s="148"/>
      <c r="B84" s="149"/>
      <c r="C84" s="150" t="s">
        <v>112</v>
      </c>
      <c r="D84" s="151" t="s">
        <v>58</v>
      </c>
      <c r="E84" s="151" t="s">
        <v>54</v>
      </c>
      <c r="F84" s="151" t="s">
        <v>55</v>
      </c>
      <c r="G84" s="151" t="s">
        <v>113</v>
      </c>
      <c r="H84" s="151" t="s">
        <v>114</v>
      </c>
      <c r="I84" s="151" t="s">
        <v>115</v>
      </c>
      <c r="J84" s="151" t="s">
        <v>106</v>
      </c>
      <c r="K84" s="152" t="s">
        <v>116</v>
      </c>
      <c r="L84" s="153"/>
      <c r="M84" s="70" t="s">
        <v>19</v>
      </c>
      <c r="N84" s="71" t="s">
        <v>43</v>
      </c>
      <c r="O84" s="71" t="s">
        <v>117</v>
      </c>
      <c r="P84" s="71" t="s">
        <v>118</v>
      </c>
      <c r="Q84" s="71" t="s">
        <v>119</v>
      </c>
      <c r="R84" s="71" t="s">
        <v>120</v>
      </c>
      <c r="S84" s="71" t="s">
        <v>121</v>
      </c>
      <c r="T84" s="72" t="s">
        <v>122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75" customHeight="1" x14ac:dyDescent="0.35">
      <c r="A85" s="36"/>
      <c r="B85" s="37"/>
      <c r="C85" s="77" t="s">
        <v>123</v>
      </c>
      <c r="D85" s="38"/>
      <c r="E85" s="38"/>
      <c r="F85" s="38"/>
      <c r="G85" s="38"/>
      <c r="H85" s="38"/>
      <c r="I85" s="38"/>
      <c r="J85" s="154">
        <f>BK85</f>
        <v>0</v>
      </c>
      <c r="K85" s="38"/>
      <c r="L85" s="41"/>
      <c r="M85" s="73"/>
      <c r="N85" s="155"/>
      <c r="O85" s="74"/>
      <c r="P85" s="156">
        <f>P86+P148</f>
        <v>0</v>
      </c>
      <c r="Q85" s="74"/>
      <c r="R85" s="156">
        <f>R86+R148</f>
        <v>10.505259859999999</v>
      </c>
      <c r="S85" s="74"/>
      <c r="T85" s="157">
        <f>T86+T148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72</v>
      </c>
      <c r="AU85" s="19" t="s">
        <v>107</v>
      </c>
      <c r="BK85" s="158">
        <f>BK86+BK148</f>
        <v>0</v>
      </c>
    </row>
    <row r="86" spans="1:65" s="12" customFormat="1" ht="25.9" customHeight="1" x14ac:dyDescent="0.35">
      <c r="B86" s="159"/>
      <c r="C86" s="160"/>
      <c r="D86" s="161" t="s">
        <v>72</v>
      </c>
      <c r="E86" s="162" t="s">
        <v>168</v>
      </c>
      <c r="F86" s="162" t="s">
        <v>169</v>
      </c>
      <c r="G86" s="160"/>
      <c r="H86" s="160"/>
      <c r="I86" s="163"/>
      <c r="J86" s="164">
        <f>BK86</f>
        <v>0</v>
      </c>
      <c r="K86" s="160"/>
      <c r="L86" s="165"/>
      <c r="M86" s="166"/>
      <c r="N86" s="167"/>
      <c r="O86" s="167"/>
      <c r="P86" s="168">
        <f>P87+P110+P118+P141</f>
        <v>0</v>
      </c>
      <c r="Q86" s="167"/>
      <c r="R86" s="168">
        <f>R87+R110+R118+R141</f>
        <v>10.505259859999999</v>
      </c>
      <c r="S86" s="167"/>
      <c r="T86" s="169">
        <f>T87+T110+T118+T141</f>
        <v>0</v>
      </c>
      <c r="AR86" s="170" t="s">
        <v>81</v>
      </c>
      <c r="AT86" s="171" t="s">
        <v>72</v>
      </c>
      <c r="AU86" s="171" t="s">
        <v>73</v>
      </c>
      <c r="AY86" s="170" t="s">
        <v>125</v>
      </c>
      <c r="BK86" s="172">
        <f>BK87+BK110+BK118+BK141</f>
        <v>0</v>
      </c>
    </row>
    <row r="87" spans="1:65" s="12" customFormat="1" ht="22.75" customHeight="1" x14ac:dyDescent="0.25">
      <c r="B87" s="159"/>
      <c r="C87" s="160"/>
      <c r="D87" s="161" t="s">
        <v>72</v>
      </c>
      <c r="E87" s="173" t="s">
        <v>81</v>
      </c>
      <c r="F87" s="173" t="s">
        <v>170</v>
      </c>
      <c r="G87" s="160"/>
      <c r="H87" s="160"/>
      <c r="I87" s="163"/>
      <c r="J87" s="174">
        <f>BK87</f>
        <v>0</v>
      </c>
      <c r="K87" s="160"/>
      <c r="L87" s="165"/>
      <c r="M87" s="166"/>
      <c r="N87" s="167"/>
      <c r="O87" s="167"/>
      <c r="P87" s="168">
        <f>SUM(P88:P109)</f>
        <v>0</v>
      </c>
      <c r="Q87" s="167"/>
      <c r="R87" s="168">
        <f>SUM(R88:R109)</f>
        <v>0</v>
      </c>
      <c r="S87" s="167"/>
      <c r="T87" s="169">
        <f>SUM(T88:T109)</f>
        <v>0</v>
      </c>
      <c r="AR87" s="170" t="s">
        <v>81</v>
      </c>
      <c r="AT87" s="171" t="s">
        <v>72</v>
      </c>
      <c r="AU87" s="171" t="s">
        <v>81</v>
      </c>
      <c r="AY87" s="170" t="s">
        <v>125</v>
      </c>
      <c r="BK87" s="172">
        <f>SUM(BK88:BK109)</f>
        <v>0</v>
      </c>
    </row>
    <row r="88" spans="1:65" s="2" customFormat="1" ht="24.15" customHeight="1" x14ac:dyDescent="0.2">
      <c r="A88" s="36"/>
      <c r="B88" s="37"/>
      <c r="C88" s="175" t="s">
        <v>81</v>
      </c>
      <c r="D88" s="175" t="s">
        <v>128</v>
      </c>
      <c r="E88" s="176" t="s">
        <v>171</v>
      </c>
      <c r="F88" s="177" t="s">
        <v>172</v>
      </c>
      <c r="G88" s="178" t="s">
        <v>173</v>
      </c>
      <c r="H88" s="179">
        <v>54.4</v>
      </c>
      <c r="I88" s="180"/>
      <c r="J88" s="181">
        <f>ROUND(I88*H88,2)</f>
        <v>0</v>
      </c>
      <c r="K88" s="177" t="s">
        <v>131</v>
      </c>
      <c r="L88" s="41"/>
      <c r="M88" s="182" t="s">
        <v>19</v>
      </c>
      <c r="N88" s="183" t="s">
        <v>44</v>
      </c>
      <c r="O88" s="66"/>
      <c r="P88" s="184">
        <f>O88*H88</f>
        <v>0</v>
      </c>
      <c r="Q88" s="184">
        <v>0</v>
      </c>
      <c r="R88" s="184">
        <f>Q88*H88</f>
        <v>0</v>
      </c>
      <c r="S88" s="184">
        <v>0</v>
      </c>
      <c r="T88" s="185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6" t="s">
        <v>155</v>
      </c>
      <c r="AT88" s="186" t="s">
        <v>128</v>
      </c>
      <c r="AU88" s="186" t="s">
        <v>83</v>
      </c>
      <c r="AY88" s="19" t="s">
        <v>125</v>
      </c>
      <c r="BE88" s="187">
        <f>IF(N88="základní",J88,0)</f>
        <v>0</v>
      </c>
      <c r="BF88" s="187">
        <f>IF(N88="snížená",J88,0)</f>
        <v>0</v>
      </c>
      <c r="BG88" s="187">
        <f>IF(N88="zákl. přenesená",J88,0)</f>
        <v>0</v>
      </c>
      <c r="BH88" s="187">
        <f>IF(N88="sníž. přenesená",J88,0)</f>
        <v>0</v>
      </c>
      <c r="BI88" s="187">
        <f>IF(N88="nulová",J88,0)</f>
        <v>0</v>
      </c>
      <c r="BJ88" s="19" t="s">
        <v>81</v>
      </c>
      <c r="BK88" s="187">
        <f>ROUND(I88*H88,2)</f>
        <v>0</v>
      </c>
      <c r="BL88" s="19" t="s">
        <v>155</v>
      </c>
      <c r="BM88" s="186" t="s">
        <v>727</v>
      </c>
    </row>
    <row r="89" spans="1:65" s="2" customFormat="1" ht="10" x14ac:dyDescent="0.2">
      <c r="A89" s="36"/>
      <c r="B89" s="37"/>
      <c r="C89" s="38"/>
      <c r="D89" s="188" t="s">
        <v>134</v>
      </c>
      <c r="E89" s="38"/>
      <c r="F89" s="189" t="s">
        <v>175</v>
      </c>
      <c r="G89" s="38"/>
      <c r="H89" s="38"/>
      <c r="I89" s="190"/>
      <c r="J89" s="38"/>
      <c r="K89" s="38"/>
      <c r="L89" s="41"/>
      <c r="M89" s="191"/>
      <c r="N89" s="192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134</v>
      </c>
      <c r="AU89" s="19" t="s">
        <v>83</v>
      </c>
    </row>
    <row r="90" spans="1:65" s="2" customFormat="1" ht="10" x14ac:dyDescent="0.2">
      <c r="A90" s="36"/>
      <c r="B90" s="37"/>
      <c r="C90" s="38"/>
      <c r="D90" s="193" t="s">
        <v>135</v>
      </c>
      <c r="E90" s="38"/>
      <c r="F90" s="194" t="s">
        <v>176</v>
      </c>
      <c r="G90" s="38"/>
      <c r="H90" s="38"/>
      <c r="I90" s="190"/>
      <c r="J90" s="38"/>
      <c r="K90" s="38"/>
      <c r="L90" s="41"/>
      <c r="M90" s="191"/>
      <c r="N90" s="192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135</v>
      </c>
      <c r="AU90" s="19" t="s">
        <v>83</v>
      </c>
    </row>
    <row r="91" spans="1:65" s="14" customFormat="1" ht="10" x14ac:dyDescent="0.2">
      <c r="B91" s="211"/>
      <c r="C91" s="212"/>
      <c r="D91" s="188" t="s">
        <v>151</v>
      </c>
      <c r="E91" s="213" t="s">
        <v>19</v>
      </c>
      <c r="F91" s="214" t="s">
        <v>274</v>
      </c>
      <c r="G91" s="212"/>
      <c r="H91" s="213" t="s">
        <v>19</v>
      </c>
      <c r="I91" s="215"/>
      <c r="J91" s="212"/>
      <c r="K91" s="212"/>
      <c r="L91" s="216"/>
      <c r="M91" s="217"/>
      <c r="N91" s="218"/>
      <c r="O91" s="218"/>
      <c r="P91" s="218"/>
      <c r="Q91" s="218"/>
      <c r="R91" s="218"/>
      <c r="S91" s="218"/>
      <c r="T91" s="219"/>
      <c r="AT91" s="220" t="s">
        <v>151</v>
      </c>
      <c r="AU91" s="220" t="s">
        <v>83</v>
      </c>
      <c r="AV91" s="14" t="s">
        <v>81</v>
      </c>
      <c r="AW91" s="14" t="s">
        <v>33</v>
      </c>
      <c r="AX91" s="14" t="s">
        <v>73</v>
      </c>
      <c r="AY91" s="220" t="s">
        <v>125</v>
      </c>
    </row>
    <row r="92" spans="1:65" s="14" customFormat="1" ht="10" x14ac:dyDescent="0.2">
      <c r="B92" s="211"/>
      <c r="C92" s="212"/>
      <c r="D92" s="188" t="s">
        <v>151</v>
      </c>
      <c r="E92" s="213" t="s">
        <v>19</v>
      </c>
      <c r="F92" s="214" t="s">
        <v>551</v>
      </c>
      <c r="G92" s="212"/>
      <c r="H92" s="213" t="s">
        <v>19</v>
      </c>
      <c r="I92" s="215"/>
      <c r="J92" s="212"/>
      <c r="K92" s="212"/>
      <c r="L92" s="216"/>
      <c r="M92" s="217"/>
      <c r="N92" s="218"/>
      <c r="O92" s="218"/>
      <c r="P92" s="218"/>
      <c r="Q92" s="218"/>
      <c r="R92" s="218"/>
      <c r="S92" s="218"/>
      <c r="T92" s="219"/>
      <c r="AT92" s="220" t="s">
        <v>151</v>
      </c>
      <c r="AU92" s="220" t="s">
        <v>83</v>
      </c>
      <c r="AV92" s="14" t="s">
        <v>81</v>
      </c>
      <c r="AW92" s="14" t="s">
        <v>33</v>
      </c>
      <c r="AX92" s="14" t="s">
        <v>73</v>
      </c>
      <c r="AY92" s="220" t="s">
        <v>125</v>
      </c>
    </row>
    <row r="93" spans="1:65" s="14" customFormat="1" ht="10" x14ac:dyDescent="0.2">
      <c r="B93" s="211"/>
      <c r="C93" s="212"/>
      <c r="D93" s="188" t="s">
        <v>151</v>
      </c>
      <c r="E93" s="213" t="s">
        <v>19</v>
      </c>
      <c r="F93" s="214" t="s">
        <v>728</v>
      </c>
      <c r="G93" s="212"/>
      <c r="H93" s="213" t="s">
        <v>19</v>
      </c>
      <c r="I93" s="215"/>
      <c r="J93" s="212"/>
      <c r="K93" s="212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151</v>
      </c>
      <c r="AU93" s="220" t="s">
        <v>83</v>
      </c>
      <c r="AV93" s="14" t="s">
        <v>81</v>
      </c>
      <c r="AW93" s="14" t="s">
        <v>33</v>
      </c>
      <c r="AX93" s="14" t="s">
        <v>73</v>
      </c>
      <c r="AY93" s="220" t="s">
        <v>125</v>
      </c>
    </row>
    <row r="94" spans="1:65" s="13" customFormat="1" ht="10" x14ac:dyDescent="0.2">
      <c r="B94" s="196"/>
      <c r="C94" s="197"/>
      <c r="D94" s="188" t="s">
        <v>151</v>
      </c>
      <c r="E94" s="198" t="s">
        <v>19</v>
      </c>
      <c r="F94" s="199" t="s">
        <v>729</v>
      </c>
      <c r="G94" s="197"/>
      <c r="H94" s="200">
        <v>54.4</v>
      </c>
      <c r="I94" s="201"/>
      <c r="J94" s="197"/>
      <c r="K94" s="197"/>
      <c r="L94" s="202"/>
      <c r="M94" s="203"/>
      <c r="N94" s="204"/>
      <c r="O94" s="204"/>
      <c r="P94" s="204"/>
      <c r="Q94" s="204"/>
      <c r="R94" s="204"/>
      <c r="S94" s="204"/>
      <c r="T94" s="205"/>
      <c r="AT94" s="206" t="s">
        <v>151</v>
      </c>
      <c r="AU94" s="206" t="s">
        <v>83</v>
      </c>
      <c r="AV94" s="13" t="s">
        <v>83</v>
      </c>
      <c r="AW94" s="13" t="s">
        <v>33</v>
      </c>
      <c r="AX94" s="13" t="s">
        <v>81</v>
      </c>
      <c r="AY94" s="206" t="s">
        <v>125</v>
      </c>
    </row>
    <row r="95" spans="1:65" s="2" customFormat="1" ht="37.75" customHeight="1" x14ac:dyDescent="0.2">
      <c r="A95" s="36"/>
      <c r="B95" s="37"/>
      <c r="C95" s="175" t="s">
        <v>83</v>
      </c>
      <c r="D95" s="175" t="s">
        <v>128</v>
      </c>
      <c r="E95" s="176" t="s">
        <v>194</v>
      </c>
      <c r="F95" s="177" t="s">
        <v>195</v>
      </c>
      <c r="G95" s="178" t="s">
        <v>196</v>
      </c>
      <c r="H95" s="179">
        <v>3.843</v>
      </c>
      <c r="I95" s="180"/>
      <c r="J95" s="181">
        <f>ROUND(I95*H95,2)</f>
        <v>0</v>
      </c>
      <c r="K95" s="177" t="s">
        <v>131</v>
      </c>
      <c r="L95" s="41"/>
      <c r="M95" s="182" t="s">
        <v>19</v>
      </c>
      <c r="N95" s="183" t="s">
        <v>44</v>
      </c>
      <c r="O95" s="66"/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155</v>
      </c>
      <c r="AT95" s="186" t="s">
        <v>128</v>
      </c>
      <c r="AU95" s="186" t="s">
        <v>83</v>
      </c>
      <c r="AY95" s="19" t="s">
        <v>125</v>
      </c>
      <c r="BE95" s="187">
        <f>IF(N95="základní",J95,0)</f>
        <v>0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9" t="s">
        <v>81</v>
      </c>
      <c r="BK95" s="187">
        <f>ROUND(I95*H95,2)</f>
        <v>0</v>
      </c>
      <c r="BL95" s="19" t="s">
        <v>155</v>
      </c>
      <c r="BM95" s="186" t="s">
        <v>730</v>
      </c>
    </row>
    <row r="96" spans="1:65" s="2" customFormat="1" ht="36" x14ac:dyDescent="0.2">
      <c r="A96" s="36"/>
      <c r="B96" s="37"/>
      <c r="C96" s="38"/>
      <c r="D96" s="188" t="s">
        <v>134</v>
      </c>
      <c r="E96" s="38"/>
      <c r="F96" s="189" t="s">
        <v>198</v>
      </c>
      <c r="G96" s="38"/>
      <c r="H96" s="38"/>
      <c r="I96" s="190"/>
      <c r="J96" s="38"/>
      <c r="K96" s="38"/>
      <c r="L96" s="41"/>
      <c r="M96" s="191"/>
      <c r="N96" s="192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134</v>
      </c>
      <c r="AU96" s="19" t="s">
        <v>83</v>
      </c>
    </row>
    <row r="97" spans="1:65" s="2" customFormat="1" ht="10" x14ac:dyDescent="0.2">
      <c r="A97" s="36"/>
      <c r="B97" s="37"/>
      <c r="C97" s="38"/>
      <c r="D97" s="193" t="s">
        <v>135</v>
      </c>
      <c r="E97" s="38"/>
      <c r="F97" s="194" t="s">
        <v>199</v>
      </c>
      <c r="G97" s="38"/>
      <c r="H97" s="38"/>
      <c r="I97" s="190"/>
      <c r="J97" s="38"/>
      <c r="K97" s="38"/>
      <c r="L97" s="41"/>
      <c r="M97" s="191"/>
      <c r="N97" s="192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135</v>
      </c>
      <c r="AU97" s="19" t="s">
        <v>83</v>
      </c>
    </row>
    <row r="98" spans="1:65" s="14" customFormat="1" ht="10" x14ac:dyDescent="0.2">
      <c r="B98" s="211"/>
      <c r="C98" s="212"/>
      <c r="D98" s="188" t="s">
        <v>151</v>
      </c>
      <c r="E98" s="213" t="s">
        <v>19</v>
      </c>
      <c r="F98" s="214" t="s">
        <v>274</v>
      </c>
      <c r="G98" s="212"/>
      <c r="H98" s="213" t="s">
        <v>19</v>
      </c>
      <c r="I98" s="215"/>
      <c r="J98" s="212"/>
      <c r="K98" s="212"/>
      <c r="L98" s="216"/>
      <c r="M98" s="217"/>
      <c r="N98" s="218"/>
      <c r="O98" s="218"/>
      <c r="P98" s="218"/>
      <c r="Q98" s="218"/>
      <c r="R98" s="218"/>
      <c r="S98" s="218"/>
      <c r="T98" s="219"/>
      <c r="AT98" s="220" t="s">
        <v>151</v>
      </c>
      <c r="AU98" s="220" t="s">
        <v>83</v>
      </c>
      <c r="AV98" s="14" t="s">
        <v>81</v>
      </c>
      <c r="AW98" s="14" t="s">
        <v>33</v>
      </c>
      <c r="AX98" s="14" t="s">
        <v>73</v>
      </c>
      <c r="AY98" s="220" t="s">
        <v>125</v>
      </c>
    </row>
    <row r="99" spans="1:65" s="14" customFormat="1" ht="10" x14ac:dyDescent="0.2">
      <c r="B99" s="211"/>
      <c r="C99" s="212"/>
      <c r="D99" s="188" t="s">
        <v>151</v>
      </c>
      <c r="E99" s="213" t="s">
        <v>19</v>
      </c>
      <c r="F99" s="214" t="s">
        <v>551</v>
      </c>
      <c r="G99" s="212"/>
      <c r="H99" s="213" t="s">
        <v>19</v>
      </c>
      <c r="I99" s="215"/>
      <c r="J99" s="212"/>
      <c r="K99" s="212"/>
      <c r="L99" s="216"/>
      <c r="M99" s="217"/>
      <c r="N99" s="218"/>
      <c r="O99" s="218"/>
      <c r="P99" s="218"/>
      <c r="Q99" s="218"/>
      <c r="R99" s="218"/>
      <c r="S99" s="218"/>
      <c r="T99" s="219"/>
      <c r="AT99" s="220" t="s">
        <v>151</v>
      </c>
      <c r="AU99" s="220" t="s">
        <v>83</v>
      </c>
      <c r="AV99" s="14" t="s">
        <v>81</v>
      </c>
      <c r="AW99" s="14" t="s">
        <v>33</v>
      </c>
      <c r="AX99" s="14" t="s">
        <v>73</v>
      </c>
      <c r="AY99" s="220" t="s">
        <v>125</v>
      </c>
    </row>
    <row r="100" spans="1:65" s="14" customFormat="1" ht="10" x14ac:dyDescent="0.2">
      <c r="B100" s="211"/>
      <c r="C100" s="212"/>
      <c r="D100" s="188" t="s">
        <v>151</v>
      </c>
      <c r="E100" s="213" t="s">
        <v>19</v>
      </c>
      <c r="F100" s="214" t="s">
        <v>728</v>
      </c>
      <c r="G100" s="212"/>
      <c r="H100" s="213" t="s">
        <v>19</v>
      </c>
      <c r="I100" s="215"/>
      <c r="J100" s="212"/>
      <c r="K100" s="212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151</v>
      </c>
      <c r="AU100" s="220" t="s">
        <v>83</v>
      </c>
      <c r="AV100" s="14" t="s">
        <v>81</v>
      </c>
      <c r="AW100" s="14" t="s">
        <v>33</v>
      </c>
      <c r="AX100" s="14" t="s">
        <v>73</v>
      </c>
      <c r="AY100" s="220" t="s">
        <v>125</v>
      </c>
    </row>
    <row r="101" spans="1:65" s="13" customFormat="1" ht="10" x14ac:dyDescent="0.2">
      <c r="B101" s="196"/>
      <c r="C101" s="197"/>
      <c r="D101" s="188" t="s">
        <v>151</v>
      </c>
      <c r="E101" s="198" t="s">
        <v>19</v>
      </c>
      <c r="F101" s="199" t="s">
        <v>731</v>
      </c>
      <c r="G101" s="197"/>
      <c r="H101" s="200">
        <v>3.843</v>
      </c>
      <c r="I101" s="201"/>
      <c r="J101" s="197"/>
      <c r="K101" s="197"/>
      <c r="L101" s="202"/>
      <c r="M101" s="203"/>
      <c r="N101" s="204"/>
      <c r="O101" s="204"/>
      <c r="P101" s="204"/>
      <c r="Q101" s="204"/>
      <c r="R101" s="204"/>
      <c r="S101" s="204"/>
      <c r="T101" s="205"/>
      <c r="AT101" s="206" t="s">
        <v>151</v>
      </c>
      <c r="AU101" s="206" t="s">
        <v>83</v>
      </c>
      <c r="AV101" s="13" t="s">
        <v>83</v>
      </c>
      <c r="AW101" s="13" t="s">
        <v>33</v>
      </c>
      <c r="AX101" s="13" t="s">
        <v>81</v>
      </c>
      <c r="AY101" s="206" t="s">
        <v>125</v>
      </c>
    </row>
    <row r="102" spans="1:65" s="2" customFormat="1" ht="33" customHeight="1" x14ac:dyDescent="0.2">
      <c r="A102" s="36"/>
      <c r="B102" s="37"/>
      <c r="C102" s="175" t="s">
        <v>145</v>
      </c>
      <c r="D102" s="175" t="s">
        <v>128</v>
      </c>
      <c r="E102" s="176" t="s">
        <v>209</v>
      </c>
      <c r="F102" s="177" t="s">
        <v>210</v>
      </c>
      <c r="G102" s="178" t="s">
        <v>211</v>
      </c>
      <c r="H102" s="179">
        <v>6.9169999999999998</v>
      </c>
      <c r="I102" s="180"/>
      <c r="J102" s="181">
        <f>ROUND(I102*H102,2)</f>
        <v>0</v>
      </c>
      <c r="K102" s="177" t="s">
        <v>131</v>
      </c>
      <c r="L102" s="41"/>
      <c r="M102" s="182" t="s">
        <v>19</v>
      </c>
      <c r="N102" s="183" t="s">
        <v>44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155</v>
      </c>
      <c r="AT102" s="186" t="s">
        <v>128</v>
      </c>
      <c r="AU102" s="186" t="s">
        <v>83</v>
      </c>
      <c r="AY102" s="19" t="s">
        <v>125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81</v>
      </c>
      <c r="BK102" s="187">
        <f>ROUND(I102*H102,2)</f>
        <v>0</v>
      </c>
      <c r="BL102" s="19" t="s">
        <v>155</v>
      </c>
      <c r="BM102" s="186" t="s">
        <v>732</v>
      </c>
    </row>
    <row r="103" spans="1:65" s="2" customFormat="1" ht="27" x14ac:dyDescent="0.2">
      <c r="A103" s="36"/>
      <c r="B103" s="37"/>
      <c r="C103" s="38"/>
      <c r="D103" s="188" t="s">
        <v>134</v>
      </c>
      <c r="E103" s="38"/>
      <c r="F103" s="189" t="s">
        <v>213</v>
      </c>
      <c r="G103" s="38"/>
      <c r="H103" s="38"/>
      <c r="I103" s="190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134</v>
      </c>
      <c r="AU103" s="19" t="s">
        <v>83</v>
      </c>
    </row>
    <row r="104" spans="1:65" s="2" customFormat="1" ht="10" x14ac:dyDescent="0.2">
      <c r="A104" s="36"/>
      <c r="B104" s="37"/>
      <c r="C104" s="38"/>
      <c r="D104" s="193" t="s">
        <v>135</v>
      </c>
      <c r="E104" s="38"/>
      <c r="F104" s="194" t="s">
        <v>214</v>
      </c>
      <c r="G104" s="38"/>
      <c r="H104" s="38"/>
      <c r="I104" s="190"/>
      <c r="J104" s="38"/>
      <c r="K104" s="38"/>
      <c r="L104" s="41"/>
      <c r="M104" s="191"/>
      <c r="N104" s="192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135</v>
      </c>
      <c r="AU104" s="19" t="s">
        <v>83</v>
      </c>
    </row>
    <row r="105" spans="1:65" s="14" customFormat="1" ht="10" x14ac:dyDescent="0.2">
      <c r="B105" s="211"/>
      <c r="C105" s="212"/>
      <c r="D105" s="188" t="s">
        <v>151</v>
      </c>
      <c r="E105" s="213" t="s">
        <v>19</v>
      </c>
      <c r="F105" s="214" t="s">
        <v>274</v>
      </c>
      <c r="G105" s="212"/>
      <c r="H105" s="213" t="s">
        <v>19</v>
      </c>
      <c r="I105" s="215"/>
      <c r="J105" s="212"/>
      <c r="K105" s="212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151</v>
      </c>
      <c r="AU105" s="220" t="s">
        <v>83</v>
      </c>
      <c r="AV105" s="14" t="s">
        <v>81</v>
      </c>
      <c r="AW105" s="14" t="s">
        <v>33</v>
      </c>
      <c r="AX105" s="14" t="s">
        <v>73</v>
      </c>
      <c r="AY105" s="220" t="s">
        <v>125</v>
      </c>
    </row>
    <row r="106" spans="1:65" s="14" customFormat="1" ht="10" x14ac:dyDescent="0.2">
      <c r="B106" s="211"/>
      <c r="C106" s="212"/>
      <c r="D106" s="188" t="s">
        <v>151</v>
      </c>
      <c r="E106" s="213" t="s">
        <v>19</v>
      </c>
      <c r="F106" s="214" t="s">
        <v>551</v>
      </c>
      <c r="G106" s="212"/>
      <c r="H106" s="213" t="s">
        <v>19</v>
      </c>
      <c r="I106" s="215"/>
      <c r="J106" s="212"/>
      <c r="K106" s="212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151</v>
      </c>
      <c r="AU106" s="220" t="s">
        <v>83</v>
      </c>
      <c r="AV106" s="14" t="s">
        <v>81</v>
      </c>
      <c r="AW106" s="14" t="s">
        <v>33</v>
      </c>
      <c r="AX106" s="14" t="s">
        <v>73</v>
      </c>
      <c r="AY106" s="220" t="s">
        <v>125</v>
      </c>
    </row>
    <row r="107" spans="1:65" s="14" customFormat="1" ht="10" x14ac:dyDescent="0.2">
      <c r="B107" s="211"/>
      <c r="C107" s="212"/>
      <c r="D107" s="188" t="s">
        <v>151</v>
      </c>
      <c r="E107" s="213" t="s">
        <v>19</v>
      </c>
      <c r="F107" s="214" t="s">
        <v>728</v>
      </c>
      <c r="G107" s="212"/>
      <c r="H107" s="213" t="s">
        <v>19</v>
      </c>
      <c r="I107" s="215"/>
      <c r="J107" s="212"/>
      <c r="K107" s="212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151</v>
      </c>
      <c r="AU107" s="220" t="s">
        <v>83</v>
      </c>
      <c r="AV107" s="14" t="s">
        <v>81</v>
      </c>
      <c r="AW107" s="14" t="s">
        <v>33</v>
      </c>
      <c r="AX107" s="14" t="s">
        <v>73</v>
      </c>
      <c r="AY107" s="220" t="s">
        <v>125</v>
      </c>
    </row>
    <row r="108" spans="1:65" s="13" customFormat="1" ht="10" x14ac:dyDescent="0.2">
      <c r="B108" s="196"/>
      <c r="C108" s="197"/>
      <c r="D108" s="188" t="s">
        <v>151</v>
      </c>
      <c r="E108" s="198" t="s">
        <v>19</v>
      </c>
      <c r="F108" s="199" t="s">
        <v>731</v>
      </c>
      <c r="G108" s="197"/>
      <c r="H108" s="200">
        <v>3.843</v>
      </c>
      <c r="I108" s="201"/>
      <c r="J108" s="197"/>
      <c r="K108" s="197"/>
      <c r="L108" s="202"/>
      <c r="M108" s="203"/>
      <c r="N108" s="204"/>
      <c r="O108" s="204"/>
      <c r="P108" s="204"/>
      <c r="Q108" s="204"/>
      <c r="R108" s="204"/>
      <c r="S108" s="204"/>
      <c r="T108" s="205"/>
      <c r="AT108" s="206" t="s">
        <v>151</v>
      </c>
      <c r="AU108" s="206" t="s">
        <v>83</v>
      </c>
      <c r="AV108" s="13" t="s">
        <v>83</v>
      </c>
      <c r="AW108" s="13" t="s">
        <v>33</v>
      </c>
      <c r="AX108" s="13" t="s">
        <v>81</v>
      </c>
      <c r="AY108" s="206" t="s">
        <v>125</v>
      </c>
    </row>
    <row r="109" spans="1:65" s="13" customFormat="1" ht="10" x14ac:dyDescent="0.2">
      <c r="B109" s="196"/>
      <c r="C109" s="197"/>
      <c r="D109" s="188" t="s">
        <v>151</v>
      </c>
      <c r="E109" s="197"/>
      <c r="F109" s="199" t="s">
        <v>733</v>
      </c>
      <c r="G109" s="197"/>
      <c r="H109" s="200">
        <v>6.9169999999999998</v>
      </c>
      <c r="I109" s="201"/>
      <c r="J109" s="197"/>
      <c r="K109" s="197"/>
      <c r="L109" s="202"/>
      <c r="M109" s="203"/>
      <c r="N109" s="204"/>
      <c r="O109" s="204"/>
      <c r="P109" s="204"/>
      <c r="Q109" s="204"/>
      <c r="R109" s="204"/>
      <c r="S109" s="204"/>
      <c r="T109" s="205"/>
      <c r="AT109" s="206" t="s">
        <v>151</v>
      </c>
      <c r="AU109" s="206" t="s">
        <v>83</v>
      </c>
      <c r="AV109" s="13" t="s">
        <v>83</v>
      </c>
      <c r="AW109" s="13" t="s">
        <v>4</v>
      </c>
      <c r="AX109" s="13" t="s">
        <v>81</v>
      </c>
      <c r="AY109" s="206" t="s">
        <v>125</v>
      </c>
    </row>
    <row r="110" spans="1:65" s="12" customFormat="1" ht="22.75" customHeight="1" x14ac:dyDescent="0.25">
      <c r="B110" s="159"/>
      <c r="C110" s="160"/>
      <c r="D110" s="161" t="s">
        <v>72</v>
      </c>
      <c r="E110" s="173" t="s">
        <v>83</v>
      </c>
      <c r="F110" s="173" t="s">
        <v>368</v>
      </c>
      <c r="G110" s="160"/>
      <c r="H110" s="160"/>
      <c r="I110" s="163"/>
      <c r="J110" s="174">
        <f>BK110</f>
        <v>0</v>
      </c>
      <c r="K110" s="160"/>
      <c r="L110" s="165"/>
      <c r="M110" s="166"/>
      <c r="N110" s="167"/>
      <c r="O110" s="167"/>
      <c r="P110" s="168">
        <f>SUM(P111:P117)</f>
        <v>0</v>
      </c>
      <c r="Q110" s="167"/>
      <c r="R110" s="168">
        <f>SUM(R111:R117)</f>
        <v>8.8428198599999988</v>
      </c>
      <c r="S110" s="167"/>
      <c r="T110" s="169">
        <f>SUM(T111:T117)</f>
        <v>0</v>
      </c>
      <c r="AR110" s="170" t="s">
        <v>81</v>
      </c>
      <c r="AT110" s="171" t="s">
        <v>72</v>
      </c>
      <c r="AU110" s="171" t="s">
        <v>81</v>
      </c>
      <c r="AY110" s="170" t="s">
        <v>125</v>
      </c>
      <c r="BK110" s="172">
        <f>SUM(BK111:BK117)</f>
        <v>0</v>
      </c>
    </row>
    <row r="111" spans="1:65" s="2" customFormat="1" ht="16.5" customHeight="1" x14ac:dyDescent="0.2">
      <c r="A111" s="36"/>
      <c r="B111" s="37"/>
      <c r="C111" s="175" t="s">
        <v>155</v>
      </c>
      <c r="D111" s="175" t="s">
        <v>128</v>
      </c>
      <c r="E111" s="176" t="s">
        <v>369</v>
      </c>
      <c r="F111" s="177" t="s">
        <v>370</v>
      </c>
      <c r="G111" s="178" t="s">
        <v>196</v>
      </c>
      <c r="H111" s="179">
        <v>3.843</v>
      </c>
      <c r="I111" s="180"/>
      <c r="J111" s="181">
        <f>ROUND(I111*H111,2)</f>
        <v>0</v>
      </c>
      <c r="K111" s="177" t="s">
        <v>131</v>
      </c>
      <c r="L111" s="41"/>
      <c r="M111" s="182" t="s">
        <v>19</v>
      </c>
      <c r="N111" s="183" t="s">
        <v>44</v>
      </c>
      <c r="O111" s="66"/>
      <c r="P111" s="184">
        <f>O111*H111</f>
        <v>0</v>
      </c>
      <c r="Q111" s="184">
        <v>2.3010199999999998</v>
      </c>
      <c r="R111" s="184">
        <f>Q111*H111</f>
        <v>8.8428198599999988</v>
      </c>
      <c r="S111" s="184">
        <v>0</v>
      </c>
      <c r="T111" s="185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86" t="s">
        <v>155</v>
      </c>
      <c r="AT111" s="186" t="s">
        <v>128</v>
      </c>
      <c r="AU111" s="186" t="s">
        <v>83</v>
      </c>
      <c r="AY111" s="19" t="s">
        <v>125</v>
      </c>
      <c r="BE111" s="187">
        <f>IF(N111="základní",J111,0)</f>
        <v>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9" t="s">
        <v>81</v>
      </c>
      <c r="BK111" s="187">
        <f>ROUND(I111*H111,2)</f>
        <v>0</v>
      </c>
      <c r="BL111" s="19" t="s">
        <v>155</v>
      </c>
      <c r="BM111" s="186" t="s">
        <v>734</v>
      </c>
    </row>
    <row r="112" spans="1:65" s="2" customFormat="1" ht="18" x14ac:dyDescent="0.2">
      <c r="A112" s="36"/>
      <c r="B112" s="37"/>
      <c r="C112" s="38"/>
      <c r="D112" s="188" t="s">
        <v>134</v>
      </c>
      <c r="E112" s="38"/>
      <c r="F112" s="189" t="s">
        <v>372</v>
      </c>
      <c r="G112" s="38"/>
      <c r="H112" s="38"/>
      <c r="I112" s="190"/>
      <c r="J112" s="38"/>
      <c r="K112" s="38"/>
      <c r="L112" s="41"/>
      <c r="M112" s="191"/>
      <c r="N112" s="192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134</v>
      </c>
      <c r="AU112" s="19" t="s">
        <v>83</v>
      </c>
    </row>
    <row r="113" spans="1:65" s="2" customFormat="1" ht="10" x14ac:dyDescent="0.2">
      <c r="A113" s="36"/>
      <c r="B113" s="37"/>
      <c r="C113" s="38"/>
      <c r="D113" s="193" t="s">
        <v>135</v>
      </c>
      <c r="E113" s="38"/>
      <c r="F113" s="194" t="s">
        <v>373</v>
      </c>
      <c r="G113" s="38"/>
      <c r="H113" s="38"/>
      <c r="I113" s="190"/>
      <c r="J113" s="38"/>
      <c r="K113" s="38"/>
      <c r="L113" s="41"/>
      <c r="M113" s="191"/>
      <c r="N113" s="192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135</v>
      </c>
      <c r="AU113" s="19" t="s">
        <v>83</v>
      </c>
    </row>
    <row r="114" spans="1:65" s="14" customFormat="1" ht="10" x14ac:dyDescent="0.2">
      <c r="B114" s="211"/>
      <c r="C114" s="212"/>
      <c r="D114" s="188" t="s">
        <v>151</v>
      </c>
      <c r="E114" s="213" t="s">
        <v>19</v>
      </c>
      <c r="F114" s="214" t="s">
        <v>274</v>
      </c>
      <c r="G114" s="212"/>
      <c r="H114" s="213" t="s">
        <v>19</v>
      </c>
      <c r="I114" s="215"/>
      <c r="J114" s="212"/>
      <c r="K114" s="212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151</v>
      </c>
      <c r="AU114" s="220" t="s">
        <v>83</v>
      </c>
      <c r="AV114" s="14" t="s">
        <v>81</v>
      </c>
      <c r="AW114" s="14" t="s">
        <v>33</v>
      </c>
      <c r="AX114" s="14" t="s">
        <v>73</v>
      </c>
      <c r="AY114" s="220" t="s">
        <v>125</v>
      </c>
    </row>
    <row r="115" spans="1:65" s="14" customFormat="1" ht="10" x14ac:dyDescent="0.2">
      <c r="B115" s="211"/>
      <c r="C115" s="212"/>
      <c r="D115" s="188" t="s">
        <v>151</v>
      </c>
      <c r="E115" s="213" t="s">
        <v>19</v>
      </c>
      <c r="F115" s="214" t="s">
        <v>551</v>
      </c>
      <c r="G115" s="212"/>
      <c r="H115" s="213" t="s">
        <v>19</v>
      </c>
      <c r="I115" s="215"/>
      <c r="J115" s="212"/>
      <c r="K115" s="212"/>
      <c r="L115" s="216"/>
      <c r="M115" s="217"/>
      <c r="N115" s="218"/>
      <c r="O115" s="218"/>
      <c r="P115" s="218"/>
      <c r="Q115" s="218"/>
      <c r="R115" s="218"/>
      <c r="S115" s="218"/>
      <c r="T115" s="219"/>
      <c r="AT115" s="220" t="s">
        <v>151</v>
      </c>
      <c r="AU115" s="220" t="s">
        <v>83</v>
      </c>
      <c r="AV115" s="14" t="s">
        <v>81</v>
      </c>
      <c r="AW115" s="14" t="s">
        <v>33</v>
      </c>
      <c r="AX115" s="14" t="s">
        <v>73</v>
      </c>
      <c r="AY115" s="220" t="s">
        <v>125</v>
      </c>
    </row>
    <row r="116" spans="1:65" s="14" customFormat="1" ht="10" x14ac:dyDescent="0.2">
      <c r="B116" s="211"/>
      <c r="C116" s="212"/>
      <c r="D116" s="188" t="s">
        <v>151</v>
      </c>
      <c r="E116" s="213" t="s">
        <v>19</v>
      </c>
      <c r="F116" s="214" t="s">
        <v>728</v>
      </c>
      <c r="G116" s="212"/>
      <c r="H116" s="213" t="s">
        <v>19</v>
      </c>
      <c r="I116" s="215"/>
      <c r="J116" s="212"/>
      <c r="K116" s="212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151</v>
      </c>
      <c r="AU116" s="220" t="s">
        <v>83</v>
      </c>
      <c r="AV116" s="14" t="s">
        <v>81</v>
      </c>
      <c r="AW116" s="14" t="s">
        <v>33</v>
      </c>
      <c r="AX116" s="14" t="s">
        <v>73</v>
      </c>
      <c r="AY116" s="220" t="s">
        <v>125</v>
      </c>
    </row>
    <row r="117" spans="1:65" s="13" customFormat="1" ht="10" x14ac:dyDescent="0.2">
      <c r="B117" s="196"/>
      <c r="C117" s="197"/>
      <c r="D117" s="188" t="s">
        <v>151</v>
      </c>
      <c r="E117" s="198" t="s">
        <v>19</v>
      </c>
      <c r="F117" s="199" t="s">
        <v>731</v>
      </c>
      <c r="G117" s="197"/>
      <c r="H117" s="200">
        <v>3.843</v>
      </c>
      <c r="I117" s="201"/>
      <c r="J117" s="197"/>
      <c r="K117" s="197"/>
      <c r="L117" s="202"/>
      <c r="M117" s="203"/>
      <c r="N117" s="204"/>
      <c r="O117" s="204"/>
      <c r="P117" s="204"/>
      <c r="Q117" s="204"/>
      <c r="R117" s="204"/>
      <c r="S117" s="204"/>
      <c r="T117" s="205"/>
      <c r="AT117" s="206" t="s">
        <v>151</v>
      </c>
      <c r="AU117" s="206" t="s">
        <v>83</v>
      </c>
      <c r="AV117" s="13" t="s">
        <v>83</v>
      </c>
      <c r="AW117" s="13" t="s">
        <v>33</v>
      </c>
      <c r="AX117" s="13" t="s">
        <v>81</v>
      </c>
      <c r="AY117" s="206" t="s">
        <v>125</v>
      </c>
    </row>
    <row r="118" spans="1:65" s="12" customFormat="1" ht="22.75" customHeight="1" x14ac:dyDescent="0.25">
      <c r="B118" s="159"/>
      <c r="C118" s="160"/>
      <c r="D118" s="161" t="s">
        <v>72</v>
      </c>
      <c r="E118" s="173" t="s">
        <v>145</v>
      </c>
      <c r="F118" s="173" t="s">
        <v>216</v>
      </c>
      <c r="G118" s="160"/>
      <c r="H118" s="160"/>
      <c r="I118" s="163"/>
      <c r="J118" s="174">
        <f>BK118</f>
        <v>0</v>
      </c>
      <c r="K118" s="160"/>
      <c r="L118" s="165"/>
      <c r="M118" s="166"/>
      <c r="N118" s="167"/>
      <c r="O118" s="167"/>
      <c r="P118" s="168">
        <f>SUM(P119:P140)</f>
        <v>0</v>
      </c>
      <c r="Q118" s="167"/>
      <c r="R118" s="168">
        <f>SUM(R119:R140)</f>
        <v>1.6624400000000001</v>
      </c>
      <c r="S118" s="167"/>
      <c r="T118" s="169">
        <f>SUM(T119:T140)</f>
        <v>0</v>
      </c>
      <c r="AR118" s="170" t="s">
        <v>81</v>
      </c>
      <c r="AT118" s="171" t="s">
        <v>72</v>
      </c>
      <c r="AU118" s="171" t="s">
        <v>81</v>
      </c>
      <c r="AY118" s="170" t="s">
        <v>125</v>
      </c>
      <c r="BK118" s="172">
        <f>SUM(BK119:BK140)</f>
        <v>0</v>
      </c>
    </row>
    <row r="119" spans="1:65" s="2" customFormat="1" ht="24.15" customHeight="1" x14ac:dyDescent="0.2">
      <c r="A119" s="36"/>
      <c r="B119" s="37"/>
      <c r="C119" s="175" t="s">
        <v>124</v>
      </c>
      <c r="D119" s="175" t="s">
        <v>128</v>
      </c>
      <c r="E119" s="176" t="s">
        <v>565</v>
      </c>
      <c r="F119" s="177" t="s">
        <v>566</v>
      </c>
      <c r="G119" s="178" t="s">
        <v>219</v>
      </c>
      <c r="H119" s="179">
        <v>68</v>
      </c>
      <c r="I119" s="180"/>
      <c r="J119" s="181">
        <f>ROUND(I119*H119,2)</f>
        <v>0</v>
      </c>
      <c r="K119" s="177" t="s">
        <v>131</v>
      </c>
      <c r="L119" s="41"/>
      <c r="M119" s="182" t="s">
        <v>19</v>
      </c>
      <c r="N119" s="183" t="s">
        <v>44</v>
      </c>
      <c r="O119" s="66"/>
      <c r="P119" s="184">
        <f>O119*H119</f>
        <v>0</v>
      </c>
      <c r="Q119" s="184">
        <v>7.0200000000000002E-3</v>
      </c>
      <c r="R119" s="184">
        <f>Q119*H119</f>
        <v>0.47736000000000001</v>
      </c>
      <c r="S119" s="184">
        <v>0</v>
      </c>
      <c r="T119" s="185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6" t="s">
        <v>155</v>
      </c>
      <c r="AT119" s="186" t="s">
        <v>128</v>
      </c>
      <c r="AU119" s="186" t="s">
        <v>83</v>
      </c>
      <c r="AY119" s="19" t="s">
        <v>125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9" t="s">
        <v>81</v>
      </c>
      <c r="BK119" s="187">
        <f>ROUND(I119*H119,2)</f>
        <v>0</v>
      </c>
      <c r="BL119" s="19" t="s">
        <v>155</v>
      </c>
      <c r="BM119" s="186" t="s">
        <v>735</v>
      </c>
    </row>
    <row r="120" spans="1:65" s="2" customFormat="1" ht="27" x14ac:dyDescent="0.2">
      <c r="A120" s="36"/>
      <c r="B120" s="37"/>
      <c r="C120" s="38"/>
      <c r="D120" s="188" t="s">
        <v>134</v>
      </c>
      <c r="E120" s="38"/>
      <c r="F120" s="189" t="s">
        <v>568</v>
      </c>
      <c r="G120" s="38"/>
      <c r="H120" s="38"/>
      <c r="I120" s="190"/>
      <c r="J120" s="38"/>
      <c r="K120" s="38"/>
      <c r="L120" s="41"/>
      <c r="M120" s="191"/>
      <c r="N120" s="192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134</v>
      </c>
      <c r="AU120" s="19" t="s">
        <v>83</v>
      </c>
    </row>
    <row r="121" spans="1:65" s="2" customFormat="1" ht="10" x14ac:dyDescent="0.2">
      <c r="A121" s="36"/>
      <c r="B121" s="37"/>
      <c r="C121" s="38"/>
      <c r="D121" s="193" t="s">
        <v>135</v>
      </c>
      <c r="E121" s="38"/>
      <c r="F121" s="194" t="s">
        <v>569</v>
      </c>
      <c r="G121" s="38"/>
      <c r="H121" s="38"/>
      <c r="I121" s="190"/>
      <c r="J121" s="38"/>
      <c r="K121" s="38"/>
      <c r="L121" s="41"/>
      <c r="M121" s="191"/>
      <c r="N121" s="192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135</v>
      </c>
      <c r="AU121" s="19" t="s">
        <v>83</v>
      </c>
    </row>
    <row r="122" spans="1:65" s="14" customFormat="1" ht="10" x14ac:dyDescent="0.2">
      <c r="B122" s="211"/>
      <c r="C122" s="212"/>
      <c r="D122" s="188" t="s">
        <v>151</v>
      </c>
      <c r="E122" s="213" t="s">
        <v>19</v>
      </c>
      <c r="F122" s="214" t="s">
        <v>551</v>
      </c>
      <c r="G122" s="212"/>
      <c r="H122" s="213" t="s">
        <v>19</v>
      </c>
      <c r="I122" s="215"/>
      <c r="J122" s="212"/>
      <c r="K122" s="212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151</v>
      </c>
      <c r="AU122" s="220" t="s">
        <v>83</v>
      </c>
      <c r="AV122" s="14" t="s">
        <v>81</v>
      </c>
      <c r="AW122" s="14" t="s">
        <v>33</v>
      </c>
      <c r="AX122" s="14" t="s">
        <v>73</v>
      </c>
      <c r="AY122" s="220" t="s">
        <v>125</v>
      </c>
    </row>
    <row r="123" spans="1:65" s="14" customFormat="1" ht="10" x14ac:dyDescent="0.2">
      <c r="B123" s="211"/>
      <c r="C123" s="212"/>
      <c r="D123" s="188" t="s">
        <v>151</v>
      </c>
      <c r="E123" s="213" t="s">
        <v>19</v>
      </c>
      <c r="F123" s="214" t="s">
        <v>728</v>
      </c>
      <c r="G123" s="212"/>
      <c r="H123" s="213" t="s">
        <v>19</v>
      </c>
      <c r="I123" s="215"/>
      <c r="J123" s="212"/>
      <c r="K123" s="212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151</v>
      </c>
      <c r="AU123" s="220" t="s">
        <v>83</v>
      </c>
      <c r="AV123" s="14" t="s">
        <v>81</v>
      </c>
      <c r="AW123" s="14" t="s">
        <v>33</v>
      </c>
      <c r="AX123" s="14" t="s">
        <v>73</v>
      </c>
      <c r="AY123" s="220" t="s">
        <v>125</v>
      </c>
    </row>
    <row r="124" spans="1:65" s="13" customFormat="1" ht="10" x14ac:dyDescent="0.2">
      <c r="B124" s="196"/>
      <c r="C124" s="197"/>
      <c r="D124" s="188" t="s">
        <v>151</v>
      </c>
      <c r="E124" s="198" t="s">
        <v>19</v>
      </c>
      <c r="F124" s="199" t="s">
        <v>736</v>
      </c>
      <c r="G124" s="197"/>
      <c r="H124" s="200">
        <v>68</v>
      </c>
      <c r="I124" s="201"/>
      <c r="J124" s="197"/>
      <c r="K124" s="197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151</v>
      </c>
      <c r="AU124" s="206" t="s">
        <v>83</v>
      </c>
      <c r="AV124" s="13" t="s">
        <v>83</v>
      </c>
      <c r="AW124" s="13" t="s">
        <v>33</v>
      </c>
      <c r="AX124" s="13" t="s">
        <v>81</v>
      </c>
      <c r="AY124" s="206" t="s">
        <v>125</v>
      </c>
    </row>
    <row r="125" spans="1:65" s="2" customFormat="1" ht="33" customHeight="1" x14ac:dyDescent="0.2">
      <c r="A125" s="36"/>
      <c r="B125" s="37"/>
      <c r="C125" s="232" t="s">
        <v>233</v>
      </c>
      <c r="D125" s="232" t="s">
        <v>228</v>
      </c>
      <c r="E125" s="233" t="s">
        <v>570</v>
      </c>
      <c r="F125" s="234" t="s">
        <v>571</v>
      </c>
      <c r="G125" s="235" t="s">
        <v>219</v>
      </c>
      <c r="H125" s="236">
        <v>68</v>
      </c>
      <c r="I125" s="237"/>
      <c r="J125" s="238">
        <f>ROUND(I125*H125,2)</f>
        <v>0</v>
      </c>
      <c r="K125" s="234" t="s">
        <v>131</v>
      </c>
      <c r="L125" s="239"/>
      <c r="M125" s="240" t="s">
        <v>19</v>
      </c>
      <c r="N125" s="241" t="s">
        <v>44</v>
      </c>
      <c r="O125" s="66"/>
      <c r="P125" s="184">
        <f>O125*H125</f>
        <v>0</v>
      </c>
      <c r="Q125" s="184">
        <v>7.1000000000000004E-3</v>
      </c>
      <c r="R125" s="184">
        <f>Q125*H125</f>
        <v>0.48280000000000001</v>
      </c>
      <c r="S125" s="184">
        <v>0</v>
      </c>
      <c r="T125" s="18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231</v>
      </c>
      <c r="AT125" s="186" t="s">
        <v>228</v>
      </c>
      <c r="AU125" s="186" t="s">
        <v>83</v>
      </c>
      <c r="AY125" s="19" t="s">
        <v>125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9" t="s">
        <v>81</v>
      </c>
      <c r="BK125" s="187">
        <f>ROUND(I125*H125,2)</f>
        <v>0</v>
      </c>
      <c r="BL125" s="19" t="s">
        <v>155</v>
      </c>
      <c r="BM125" s="186" t="s">
        <v>737</v>
      </c>
    </row>
    <row r="126" spans="1:65" s="2" customFormat="1" ht="18" x14ac:dyDescent="0.2">
      <c r="A126" s="36"/>
      <c r="B126" s="37"/>
      <c r="C126" s="38"/>
      <c r="D126" s="188" t="s">
        <v>134</v>
      </c>
      <c r="E126" s="38"/>
      <c r="F126" s="189" t="s">
        <v>571</v>
      </c>
      <c r="G126" s="38"/>
      <c r="H126" s="38"/>
      <c r="I126" s="190"/>
      <c r="J126" s="38"/>
      <c r="K126" s="38"/>
      <c r="L126" s="41"/>
      <c r="M126" s="191"/>
      <c r="N126" s="192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134</v>
      </c>
      <c r="AU126" s="19" t="s">
        <v>83</v>
      </c>
    </row>
    <row r="127" spans="1:65" s="2" customFormat="1" ht="33" customHeight="1" x14ac:dyDescent="0.2">
      <c r="A127" s="36"/>
      <c r="B127" s="37"/>
      <c r="C127" s="232" t="s">
        <v>243</v>
      </c>
      <c r="D127" s="232" t="s">
        <v>228</v>
      </c>
      <c r="E127" s="233" t="s">
        <v>261</v>
      </c>
      <c r="F127" s="234" t="s">
        <v>262</v>
      </c>
      <c r="G127" s="235" t="s">
        <v>219</v>
      </c>
      <c r="H127" s="236">
        <v>68</v>
      </c>
      <c r="I127" s="237"/>
      <c r="J127" s="238">
        <f>ROUND(I127*H127,2)</f>
        <v>0</v>
      </c>
      <c r="K127" s="234" t="s">
        <v>131</v>
      </c>
      <c r="L127" s="239"/>
      <c r="M127" s="240" t="s">
        <v>19</v>
      </c>
      <c r="N127" s="241" t="s">
        <v>44</v>
      </c>
      <c r="O127" s="66"/>
      <c r="P127" s="184">
        <f>O127*H127</f>
        <v>0</v>
      </c>
      <c r="Q127" s="184">
        <v>2.8E-3</v>
      </c>
      <c r="R127" s="184">
        <f>Q127*H127</f>
        <v>0.19039999999999999</v>
      </c>
      <c r="S127" s="184">
        <v>0</v>
      </c>
      <c r="T127" s="18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6" t="s">
        <v>231</v>
      </c>
      <c r="AT127" s="186" t="s">
        <v>228</v>
      </c>
      <c r="AU127" s="186" t="s">
        <v>83</v>
      </c>
      <c r="AY127" s="19" t="s">
        <v>125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9" t="s">
        <v>81</v>
      </c>
      <c r="BK127" s="187">
        <f>ROUND(I127*H127,2)</f>
        <v>0</v>
      </c>
      <c r="BL127" s="19" t="s">
        <v>155</v>
      </c>
      <c r="BM127" s="186" t="s">
        <v>738</v>
      </c>
    </row>
    <row r="128" spans="1:65" s="2" customFormat="1" ht="18" x14ac:dyDescent="0.2">
      <c r="A128" s="36"/>
      <c r="B128" s="37"/>
      <c r="C128" s="38"/>
      <c r="D128" s="188" t="s">
        <v>134</v>
      </c>
      <c r="E128" s="38"/>
      <c r="F128" s="189" t="s">
        <v>262</v>
      </c>
      <c r="G128" s="38"/>
      <c r="H128" s="38"/>
      <c r="I128" s="190"/>
      <c r="J128" s="38"/>
      <c r="K128" s="38"/>
      <c r="L128" s="41"/>
      <c r="M128" s="191"/>
      <c r="N128" s="192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134</v>
      </c>
      <c r="AU128" s="19" t="s">
        <v>83</v>
      </c>
    </row>
    <row r="129" spans="1:65" s="2" customFormat="1" ht="24.15" customHeight="1" x14ac:dyDescent="0.2">
      <c r="A129" s="36"/>
      <c r="B129" s="37"/>
      <c r="C129" s="175" t="s">
        <v>231</v>
      </c>
      <c r="D129" s="175" t="s">
        <v>128</v>
      </c>
      <c r="E129" s="176" t="s">
        <v>574</v>
      </c>
      <c r="F129" s="177" t="s">
        <v>575</v>
      </c>
      <c r="G129" s="178" t="s">
        <v>173</v>
      </c>
      <c r="H129" s="179">
        <v>168.12</v>
      </c>
      <c r="I129" s="180"/>
      <c r="J129" s="181">
        <f>ROUND(I129*H129,2)</f>
        <v>0</v>
      </c>
      <c r="K129" s="177" t="s">
        <v>131</v>
      </c>
      <c r="L129" s="41"/>
      <c r="M129" s="182" t="s">
        <v>19</v>
      </c>
      <c r="N129" s="183" t="s">
        <v>44</v>
      </c>
      <c r="O129" s="66"/>
      <c r="P129" s="184">
        <f>O129*H129</f>
        <v>0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6" t="s">
        <v>155</v>
      </c>
      <c r="AT129" s="186" t="s">
        <v>128</v>
      </c>
      <c r="AU129" s="186" t="s">
        <v>83</v>
      </c>
      <c r="AY129" s="19" t="s">
        <v>125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9" t="s">
        <v>81</v>
      </c>
      <c r="BK129" s="187">
        <f>ROUND(I129*H129,2)</f>
        <v>0</v>
      </c>
      <c r="BL129" s="19" t="s">
        <v>155</v>
      </c>
      <c r="BM129" s="186" t="s">
        <v>739</v>
      </c>
    </row>
    <row r="130" spans="1:65" s="2" customFormat="1" ht="18" x14ac:dyDescent="0.2">
      <c r="A130" s="36"/>
      <c r="B130" s="37"/>
      <c r="C130" s="38"/>
      <c r="D130" s="188" t="s">
        <v>134</v>
      </c>
      <c r="E130" s="38"/>
      <c r="F130" s="189" t="s">
        <v>577</v>
      </c>
      <c r="G130" s="38"/>
      <c r="H130" s="38"/>
      <c r="I130" s="190"/>
      <c r="J130" s="38"/>
      <c r="K130" s="38"/>
      <c r="L130" s="41"/>
      <c r="M130" s="191"/>
      <c r="N130" s="192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134</v>
      </c>
      <c r="AU130" s="19" t="s">
        <v>83</v>
      </c>
    </row>
    <row r="131" spans="1:65" s="2" customFormat="1" ht="10" x14ac:dyDescent="0.2">
      <c r="A131" s="36"/>
      <c r="B131" s="37"/>
      <c r="C131" s="38"/>
      <c r="D131" s="193" t="s">
        <v>135</v>
      </c>
      <c r="E131" s="38"/>
      <c r="F131" s="194" t="s">
        <v>578</v>
      </c>
      <c r="G131" s="38"/>
      <c r="H131" s="38"/>
      <c r="I131" s="190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135</v>
      </c>
      <c r="AU131" s="19" t="s">
        <v>83</v>
      </c>
    </row>
    <row r="132" spans="1:65" s="14" customFormat="1" ht="10" x14ac:dyDescent="0.2">
      <c r="B132" s="211"/>
      <c r="C132" s="212"/>
      <c r="D132" s="188" t="s">
        <v>151</v>
      </c>
      <c r="E132" s="213" t="s">
        <v>19</v>
      </c>
      <c r="F132" s="214" t="s">
        <v>274</v>
      </c>
      <c r="G132" s="212"/>
      <c r="H132" s="213" t="s">
        <v>19</v>
      </c>
      <c r="I132" s="215"/>
      <c r="J132" s="212"/>
      <c r="K132" s="212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151</v>
      </c>
      <c r="AU132" s="220" t="s">
        <v>83</v>
      </c>
      <c r="AV132" s="14" t="s">
        <v>81</v>
      </c>
      <c r="AW132" s="14" t="s">
        <v>33</v>
      </c>
      <c r="AX132" s="14" t="s">
        <v>73</v>
      </c>
      <c r="AY132" s="220" t="s">
        <v>125</v>
      </c>
    </row>
    <row r="133" spans="1:65" s="14" customFormat="1" ht="10" x14ac:dyDescent="0.2">
      <c r="B133" s="211"/>
      <c r="C133" s="212"/>
      <c r="D133" s="188" t="s">
        <v>151</v>
      </c>
      <c r="E133" s="213" t="s">
        <v>19</v>
      </c>
      <c r="F133" s="214" t="s">
        <v>728</v>
      </c>
      <c r="G133" s="212"/>
      <c r="H133" s="213" t="s">
        <v>19</v>
      </c>
      <c r="I133" s="215"/>
      <c r="J133" s="212"/>
      <c r="K133" s="212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151</v>
      </c>
      <c r="AU133" s="220" t="s">
        <v>83</v>
      </c>
      <c r="AV133" s="14" t="s">
        <v>81</v>
      </c>
      <c r="AW133" s="14" t="s">
        <v>33</v>
      </c>
      <c r="AX133" s="14" t="s">
        <v>73</v>
      </c>
      <c r="AY133" s="220" t="s">
        <v>125</v>
      </c>
    </row>
    <row r="134" spans="1:65" s="13" customFormat="1" ht="10" x14ac:dyDescent="0.2">
      <c r="B134" s="196"/>
      <c r="C134" s="197"/>
      <c r="D134" s="188" t="s">
        <v>151</v>
      </c>
      <c r="E134" s="198" t="s">
        <v>19</v>
      </c>
      <c r="F134" s="199" t="s">
        <v>740</v>
      </c>
      <c r="G134" s="197"/>
      <c r="H134" s="200">
        <v>168.12</v>
      </c>
      <c r="I134" s="201"/>
      <c r="J134" s="197"/>
      <c r="K134" s="197"/>
      <c r="L134" s="202"/>
      <c r="M134" s="203"/>
      <c r="N134" s="204"/>
      <c r="O134" s="204"/>
      <c r="P134" s="204"/>
      <c r="Q134" s="204"/>
      <c r="R134" s="204"/>
      <c r="S134" s="204"/>
      <c r="T134" s="205"/>
      <c r="AT134" s="206" t="s">
        <v>151</v>
      </c>
      <c r="AU134" s="206" t="s">
        <v>83</v>
      </c>
      <c r="AV134" s="13" t="s">
        <v>83</v>
      </c>
      <c r="AW134" s="13" t="s">
        <v>33</v>
      </c>
      <c r="AX134" s="13" t="s">
        <v>81</v>
      </c>
      <c r="AY134" s="206" t="s">
        <v>125</v>
      </c>
    </row>
    <row r="135" spans="1:65" s="2" customFormat="1" ht="44.25" customHeight="1" x14ac:dyDescent="0.2">
      <c r="A135" s="36"/>
      <c r="B135" s="37"/>
      <c r="C135" s="232" t="s">
        <v>260</v>
      </c>
      <c r="D135" s="232" t="s">
        <v>228</v>
      </c>
      <c r="E135" s="233" t="s">
        <v>580</v>
      </c>
      <c r="F135" s="234" t="s">
        <v>581</v>
      </c>
      <c r="G135" s="235" t="s">
        <v>219</v>
      </c>
      <c r="H135" s="236">
        <v>26.8</v>
      </c>
      <c r="I135" s="237"/>
      <c r="J135" s="238">
        <f>ROUND(I135*H135,2)</f>
        <v>0</v>
      </c>
      <c r="K135" s="234" t="s">
        <v>131</v>
      </c>
      <c r="L135" s="239"/>
      <c r="M135" s="240" t="s">
        <v>19</v>
      </c>
      <c r="N135" s="241" t="s">
        <v>44</v>
      </c>
      <c r="O135" s="66"/>
      <c r="P135" s="184">
        <f>O135*H135</f>
        <v>0</v>
      </c>
      <c r="Q135" s="184">
        <v>1.9099999999999999E-2</v>
      </c>
      <c r="R135" s="184">
        <f>Q135*H135</f>
        <v>0.51188</v>
      </c>
      <c r="S135" s="184">
        <v>0</v>
      </c>
      <c r="T135" s="185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6" t="s">
        <v>231</v>
      </c>
      <c r="AT135" s="186" t="s">
        <v>228</v>
      </c>
      <c r="AU135" s="186" t="s">
        <v>83</v>
      </c>
      <c r="AY135" s="19" t="s">
        <v>125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9" t="s">
        <v>81</v>
      </c>
      <c r="BK135" s="187">
        <f>ROUND(I135*H135,2)</f>
        <v>0</v>
      </c>
      <c r="BL135" s="19" t="s">
        <v>155</v>
      </c>
      <c r="BM135" s="186" t="s">
        <v>741</v>
      </c>
    </row>
    <row r="136" spans="1:65" s="2" customFormat="1" ht="27" x14ac:dyDescent="0.2">
      <c r="A136" s="36"/>
      <c r="B136" s="37"/>
      <c r="C136" s="38"/>
      <c r="D136" s="188" t="s">
        <v>134</v>
      </c>
      <c r="E136" s="38"/>
      <c r="F136" s="189" t="s">
        <v>581</v>
      </c>
      <c r="G136" s="38"/>
      <c r="H136" s="38"/>
      <c r="I136" s="190"/>
      <c r="J136" s="38"/>
      <c r="K136" s="38"/>
      <c r="L136" s="41"/>
      <c r="M136" s="191"/>
      <c r="N136" s="192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134</v>
      </c>
      <c r="AU136" s="19" t="s">
        <v>83</v>
      </c>
    </row>
    <row r="137" spans="1:65" s="14" customFormat="1" ht="10" x14ac:dyDescent="0.2">
      <c r="B137" s="211"/>
      <c r="C137" s="212"/>
      <c r="D137" s="188" t="s">
        <v>151</v>
      </c>
      <c r="E137" s="213" t="s">
        <v>19</v>
      </c>
      <c r="F137" s="214" t="s">
        <v>551</v>
      </c>
      <c r="G137" s="212"/>
      <c r="H137" s="213" t="s">
        <v>19</v>
      </c>
      <c r="I137" s="215"/>
      <c r="J137" s="212"/>
      <c r="K137" s="212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151</v>
      </c>
      <c r="AU137" s="220" t="s">
        <v>83</v>
      </c>
      <c r="AV137" s="14" t="s">
        <v>81</v>
      </c>
      <c r="AW137" s="14" t="s">
        <v>33</v>
      </c>
      <c r="AX137" s="14" t="s">
        <v>73</v>
      </c>
      <c r="AY137" s="220" t="s">
        <v>125</v>
      </c>
    </row>
    <row r="138" spans="1:65" s="14" customFormat="1" ht="10" x14ac:dyDescent="0.2">
      <c r="B138" s="211"/>
      <c r="C138" s="212"/>
      <c r="D138" s="188" t="s">
        <v>151</v>
      </c>
      <c r="E138" s="213" t="s">
        <v>19</v>
      </c>
      <c r="F138" s="214" t="s">
        <v>728</v>
      </c>
      <c r="G138" s="212"/>
      <c r="H138" s="213" t="s">
        <v>19</v>
      </c>
      <c r="I138" s="215"/>
      <c r="J138" s="212"/>
      <c r="K138" s="212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151</v>
      </c>
      <c r="AU138" s="220" t="s">
        <v>83</v>
      </c>
      <c r="AV138" s="14" t="s">
        <v>81</v>
      </c>
      <c r="AW138" s="14" t="s">
        <v>33</v>
      </c>
      <c r="AX138" s="14" t="s">
        <v>73</v>
      </c>
      <c r="AY138" s="220" t="s">
        <v>125</v>
      </c>
    </row>
    <row r="139" spans="1:65" s="13" customFormat="1" ht="10" x14ac:dyDescent="0.2">
      <c r="B139" s="196"/>
      <c r="C139" s="197"/>
      <c r="D139" s="188" t="s">
        <v>151</v>
      </c>
      <c r="E139" s="198" t="s">
        <v>19</v>
      </c>
      <c r="F139" s="199" t="s">
        <v>742</v>
      </c>
      <c r="G139" s="197"/>
      <c r="H139" s="200">
        <v>67</v>
      </c>
      <c r="I139" s="201"/>
      <c r="J139" s="197"/>
      <c r="K139" s="197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151</v>
      </c>
      <c r="AU139" s="206" t="s">
        <v>83</v>
      </c>
      <c r="AV139" s="13" t="s">
        <v>83</v>
      </c>
      <c r="AW139" s="13" t="s">
        <v>33</v>
      </c>
      <c r="AX139" s="13" t="s">
        <v>81</v>
      </c>
      <c r="AY139" s="206" t="s">
        <v>125</v>
      </c>
    </row>
    <row r="140" spans="1:65" s="13" customFormat="1" ht="10" x14ac:dyDescent="0.2">
      <c r="B140" s="196"/>
      <c r="C140" s="197"/>
      <c r="D140" s="188" t="s">
        <v>151</v>
      </c>
      <c r="E140" s="197"/>
      <c r="F140" s="199" t="s">
        <v>743</v>
      </c>
      <c r="G140" s="197"/>
      <c r="H140" s="200">
        <v>26.8</v>
      </c>
      <c r="I140" s="201"/>
      <c r="J140" s="197"/>
      <c r="K140" s="197"/>
      <c r="L140" s="202"/>
      <c r="M140" s="203"/>
      <c r="N140" s="204"/>
      <c r="O140" s="204"/>
      <c r="P140" s="204"/>
      <c r="Q140" s="204"/>
      <c r="R140" s="204"/>
      <c r="S140" s="204"/>
      <c r="T140" s="205"/>
      <c r="AT140" s="206" t="s">
        <v>151</v>
      </c>
      <c r="AU140" s="206" t="s">
        <v>83</v>
      </c>
      <c r="AV140" s="13" t="s">
        <v>83</v>
      </c>
      <c r="AW140" s="13" t="s">
        <v>4</v>
      </c>
      <c r="AX140" s="13" t="s">
        <v>81</v>
      </c>
      <c r="AY140" s="206" t="s">
        <v>125</v>
      </c>
    </row>
    <row r="141" spans="1:65" s="12" customFormat="1" ht="22.75" customHeight="1" x14ac:dyDescent="0.25">
      <c r="B141" s="159"/>
      <c r="C141" s="160"/>
      <c r="D141" s="161" t="s">
        <v>72</v>
      </c>
      <c r="E141" s="173" t="s">
        <v>322</v>
      </c>
      <c r="F141" s="173" t="s">
        <v>323</v>
      </c>
      <c r="G141" s="160"/>
      <c r="H141" s="160"/>
      <c r="I141" s="163"/>
      <c r="J141" s="174">
        <f>BK141</f>
        <v>0</v>
      </c>
      <c r="K141" s="160"/>
      <c r="L141" s="165"/>
      <c r="M141" s="166"/>
      <c r="N141" s="167"/>
      <c r="O141" s="167"/>
      <c r="P141" s="168">
        <f>SUM(P142:P147)</f>
        <v>0</v>
      </c>
      <c r="Q141" s="167"/>
      <c r="R141" s="168">
        <f>SUM(R142:R147)</f>
        <v>0</v>
      </c>
      <c r="S141" s="167"/>
      <c r="T141" s="169">
        <f>SUM(T142:T147)</f>
        <v>0</v>
      </c>
      <c r="AR141" s="170" t="s">
        <v>81</v>
      </c>
      <c r="AT141" s="171" t="s">
        <v>72</v>
      </c>
      <c r="AU141" s="171" t="s">
        <v>81</v>
      </c>
      <c r="AY141" s="170" t="s">
        <v>125</v>
      </c>
      <c r="BK141" s="172">
        <f>SUM(BK142:BK147)</f>
        <v>0</v>
      </c>
    </row>
    <row r="142" spans="1:65" s="2" customFormat="1" ht="24.15" customHeight="1" x14ac:dyDescent="0.2">
      <c r="A142" s="36"/>
      <c r="B142" s="37"/>
      <c r="C142" s="175" t="s">
        <v>264</v>
      </c>
      <c r="D142" s="175" t="s">
        <v>128</v>
      </c>
      <c r="E142" s="176" t="s">
        <v>324</v>
      </c>
      <c r="F142" s="177" t="s">
        <v>325</v>
      </c>
      <c r="G142" s="178" t="s">
        <v>211</v>
      </c>
      <c r="H142" s="179">
        <v>10.505000000000001</v>
      </c>
      <c r="I142" s="180"/>
      <c r="J142" s="181">
        <f>ROUND(I142*H142,2)</f>
        <v>0</v>
      </c>
      <c r="K142" s="177" t="s">
        <v>131</v>
      </c>
      <c r="L142" s="41"/>
      <c r="M142" s="182" t="s">
        <v>19</v>
      </c>
      <c r="N142" s="183" t="s">
        <v>44</v>
      </c>
      <c r="O142" s="66"/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6" t="s">
        <v>155</v>
      </c>
      <c r="AT142" s="186" t="s">
        <v>128</v>
      </c>
      <c r="AU142" s="186" t="s">
        <v>83</v>
      </c>
      <c r="AY142" s="19" t="s">
        <v>125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9" t="s">
        <v>81</v>
      </c>
      <c r="BK142" s="187">
        <f>ROUND(I142*H142,2)</f>
        <v>0</v>
      </c>
      <c r="BL142" s="19" t="s">
        <v>155</v>
      </c>
      <c r="BM142" s="186" t="s">
        <v>744</v>
      </c>
    </row>
    <row r="143" spans="1:65" s="2" customFormat="1" ht="27" x14ac:dyDescent="0.2">
      <c r="A143" s="36"/>
      <c r="B143" s="37"/>
      <c r="C143" s="38"/>
      <c r="D143" s="188" t="s">
        <v>134</v>
      </c>
      <c r="E143" s="38"/>
      <c r="F143" s="189" t="s">
        <v>327</v>
      </c>
      <c r="G143" s="38"/>
      <c r="H143" s="38"/>
      <c r="I143" s="190"/>
      <c r="J143" s="38"/>
      <c r="K143" s="38"/>
      <c r="L143" s="41"/>
      <c r="M143" s="191"/>
      <c r="N143" s="192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134</v>
      </c>
      <c r="AU143" s="19" t="s">
        <v>83</v>
      </c>
    </row>
    <row r="144" spans="1:65" s="2" customFormat="1" ht="10" x14ac:dyDescent="0.2">
      <c r="A144" s="36"/>
      <c r="B144" s="37"/>
      <c r="C144" s="38"/>
      <c r="D144" s="193" t="s">
        <v>135</v>
      </c>
      <c r="E144" s="38"/>
      <c r="F144" s="194" t="s">
        <v>328</v>
      </c>
      <c r="G144" s="38"/>
      <c r="H144" s="38"/>
      <c r="I144" s="190"/>
      <c r="J144" s="38"/>
      <c r="K144" s="38"/>
      <c r="L144" s="41"/>
      <c r="M144" s="191"/>
      <c r="N144" s="192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135</v>
      </c>
      <c r="AU144" s="19" t="s">
        <v>83</v>
      </c>
    </row>
    <row r="145" spans="1:65" s="2" customFormat="1" ht="24.15" customHeight="1" x14ac:dyDescent="0.2">
      <c r="A145" s="36"/>
      <c r="B145" s="37"/>
      <c r="C145" s="175" t="s">
        <v>268</v>
      </c>
      <c r="D145" s="175" t="s">
        <v>128</v>
      </c>
      <c r="E145" s="176" t="s">
        <v>330</v>
      </c>
      <c r="F145" s="177" t="s">
        <v>331</v>
      </c>
      <c r="G145" s="178" t="s">
        <v>211</v>
      </c>
      <c r="H145" s="179">
        <v>10.505000000000001</v>
      </c>
      <c r="I145" s="180"/>
      <c r="J145" s="181">
        <f>ROUND(I145*H145,2)</f>
        <v>0</v>
      </c>
      <c r="K145" s="177" t="s">
        <v>131</v>
      </c>
      <c r="L145" s="41"/>
      <c r="M145" s="182" t="s">
        <v>19</v>
      </c>
      <c r="N145" s="183" t="s">
        <v>44</v>
      </c>
      <c r="O145" s="66"/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6" t="s">
        <v>155</v>
      </c>
      <c r="AT145" s="186" t="s">
        <v>128</v>
      </c>
      <c r="AU145" s="186" t="s">
        <v>83</v>
      </c>
      <c r="AY145" s="19" t="s">
        <v>125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9" t="s">
        <v>81</v>
      </c>
      <c r="BK145" s="187">
        <f>ROUND(I145*H145,2)</f>
        <v>0</v>
      </c>
      <c r="BL145" s="19" t="s">
        <v>155</v>
      </c>
      <c r="BM145" s="186" t="s">
        <v>745</v>
      </c>
    </row>
    <row r="146" spans="1:65" s="2" customFormat="1" ht="36" x14ac:dyDescent="0.2">
      <c r="A146" s="36"/>
      <c r="B146" s="37"/>
      <c r="C146" s="38"/>
      <c r="D146" s="188" t="s">
        <v>134</v>
      </c>
      <c r="E146" s="38"/>
      <c r="F146" s="189" t="s">
        <v>333</v>
      </c>
      <c r="G146" s="38"/>
      <c r="H146" s="38"/>
      <c r="I146" s="190"/>
      <c r="J146" s="38"/>
      <c r="K146" s="38"/>
      <c r="L146" s="41"/>
      <c r="M146" s="191"/>
      <c r="N146" s="192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134</v>
      </c>
      <c r="AU146" s="19" t="s">
        <v>83</v>
      </c>
    </row>
    <row r="147" spans="1:65" s="2" customFormat="1" ht="10" x14ac:dyDescent="0.2">
      <c r="A147" s="36"/>
      <c r="B147" s="37"/>
      <c r="C147" s="38"/>
      <c r="D147" s="193" t="s">
        <v>135</v>
      </c>
      <c r="E147" s="38"/>
      <c r="F147" s="194" t="s">
        <v>334</v>
      </c>
      <c r="G147" s="38"/>
      <c r="H147" s="38"/>
      <c r="I147" s="190"/>
      <c r="J147" s="38"/>
      <c r="K147" s="38"/>
      <c r="L147" s="41"/>
      <c r="M147" s="191"/>
      <c r="N147" s="192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135</v>
      </c>
      <c r="AU147" s="19" t="s">
        <v>83</v>
      </c>
    </row>
    <row r="148" spans="1:65" s="12" customFormat="1" ht="25.9" customHeight="1" x14ac:dyDescent="0.35">
      <c r="B148" s="159"/>
      <c r="C148" s="160"/>
      <c r="D148" s="161" t="s">
        <v>72</v>
      </c>
      <c r="E148" s="162" t="s">
        <v>335</v>
      </c>
      <c r="F148" s="162" t="s">
        <v>336</v>
      </c>
      <c r="G148" s="160"/>
      <c r="H148" s="160"/>
      <c r="I148" s="163"/>
      <c r="J148" s="164">
        <f>BK148</f>
        <v>0</v>
      </c>
      <c r="K148" s="160"/>
      <c r="L148" s="165"/>
      <c r="M148" s="166"/>
      <c r="N148" s="167"/>
      <c r="O148" s="167"/>
      <c r="P148" s="168">
        <f>SUM(P149:P154)</f>
        <v>0</v>
      </c>
      <c r="Q148" s="167"/>
      <c r="R148" s="168">
        <f>SUM(R149:R154)</f>
        <v>0</v>
      </c>
      <c r="S148" s="167"/>
      <c r="T148" s="169">
        <f>SUM(T149:T154)</f>
        <v>0</v>
      </c>
      <c r="AR148" s="170" t="s">
        <v>155</v>
      </c>
      <c r="AT148" s="171" t="s">
        <v>72</v>
      </c>
      <c r="AU148" s="171" t="s">
        <v>73</v>
      </c>
      <c r="AY148" s="170" t="s">
        <v>125</v>
      </c>
      <c r="BK148" s="172">
        <f>SUM(BK149:BK154)</f>
        <v>0</v>
      </c>
    </row>
    <row r="149" spans="1:65" s="2" customFormat="1" ht="21.75" customHeight="1" x14ac:dyDescent="0.2">
      <c r="A149" s="36"/>
      <c r="B149" s="37"/>
      <c r="C149" s="175" t="s">
        <v>8</v>
      </c>
      <c r="D149" s="175" t="s">
        <v>128</v>
      </c>
      <c r="E149" s="176" t="s">
        <v>337</v>
      </c>
      <c r="F149" s="177" t="s">
        <v>338</v>
      </c>
      <c r="G149" s="178" t="s">
        <v>339</v>
      </c>
      <c r="H149" s="179">
        <v>85</v>
      </c>
      <c r="I149" s="180"/>
      <c r="J149" s="181">
        <f>ROUND(I149*H149,2)</f>
        <v>0</v>
      </c>
      <c r="K149" s="177" t="s">
        <v>131</v>
      </c>
      <c r="L149" s="41"/>
      <c r="M149" s="182" t="s">
        <v>19</v>
      </c>
      <c r="N149" s="183" t="s">
        <v>44</v>
      </c>
      <c r="O149" s="66"/>
      <c r="P149" s="184">
        <f>O149*H149</f>
        <v>0</v>
      </c>
      <c r="Q149" s="184">
        <v>0</v>
      </c>
      <c r="R149" s="184">
        <f>Q149*H149</f>
        <v>0</v>
      </c>
      <c r="S149" s="184">
        <v>0</v>
      </c>
      <c r="T149" s="18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6" t="s">
        <v>340</v>
      </c>
      <c r="AT149" s="186" t="s">
        <v>128</v>
      </c>
      <c r="AU149" s="186" t="s">
        <v>81</v>
      </c>
      <c r="AY149" s="19" t="s">
        <v>125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9" t="s">
        <v>81</v>
      </c>
      <c r="BK149" s="187">
        <f>ROUND(I149*H149,2)</f>
        <v>0</v>
      </c>
      <c r="BL149" s="19" t="s">
        <v>340</v>
      </c>
      <c r="BM149" s="186" t="s">
        <v>746</v>
      </c>
    </row>
    <row r="150" spans="1:65" s="2" customFormat="1" ht="18" x14ac:dyDescent="0.2">
      <c r="A150" s="36"/>
      <c r="B150" s="37"/>
      <c r="C150" s="38"/>
      <c r="D150" s="188" t="s">
        <v>134</v>
      </c>
      <c r="E150" s="38"/>
      <c r="F150" s="189" t="s">
        <v>342</v>
      </c>
      <c r="G150" s="38"/>
      <c r="H150" s="38"/>
      <c r="I150" s="190"/>
      <c r="J150" s="38"/>
      <c r="K150" s="38"/>
      <c r="L150" s="41"/>
      <c r="M150" s="191"/>
      <c r="N150" s="192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134</v>
      </c>
      <c r="AU150" s="19" t="s">
        <v>81</v>
      </c>
    </row>
    <row r="151" spans="1:65" s="2" customFormat="1" ht="10" x14ac:dyDescent="0.2">
      <c r="A151" s="36"/>
      <c r="B151" s="37"/>
      <c r="C151" s="38"/>
      <c r="D151" s="193" t="s">
        <v>135</v>
      </c>
      <c r="E151" s="38"/>
      <c r="F151" s="194" t="s">
        <v>343</v>
      </c>
      <c r="G151" s="38"/>
      <c r="H151" s="38"/>
      <c r="I151" s="190"/>
      <c r="J151" s="38"/>
      <c r="K151" s="38"/>
      <c r="L151" s="41"/>
      <c r="M151" s="191"/>
      <c r="N151" s="192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135</v>
      </c>
      <c r="AU151" s="19" t="s">
        <v>81</v>
      </c>
    </row>
    <row r="152" spans="1:65" s="2" customFormat="1" ht="27" x14ac:dyDescent="0.2">
      <c r="A152" s="36"/>
      <c r="B152" s="37"/>
      <c r="C152" s="38"/>
      <c r="D152" s="188" t="s">
        <v>137</v>
      </c>
      <c r="E152" s="38"/>
      <c r="F152" s="195" t="s">
        <v>344</v>
      </c>
      <c r="G152" s="38"/>
      <c r="H152" s="38"/>
      <c r="I152" s="190"/>
      <c r="J152" s="38"/>
      <c r="K152" s="38"/>
      <c r="L152" s="41"/>
      <c r="M152" s="191"/>
      <c r="N152" s="192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137</v>
      </c>
      <c r="AU152" s="19" t="s">
        <v>81</v>
      </c>
    </row>
    <row r="153" spans="1:65" s="14" customFormat="1" ht="10" x14ac:dyDescent="0.2">
      <c r="B153" s="211"/>
      <c r="C153" s="212"/>
      <c r="D153" s="188" t="s">
        <v>151</v>
      </c>
      <c r="E153" s="213" t="s">
        <v>19</v>
      </c>
      <c r="F153" s="214" t="s">
        <v>747</v>
      </c>
      <c r="G153" s="212"/>
      <c r="H153" s="213" t="s">
        <v>19</v>
      </c>
      <c r="I153" s="215"/>
      <c r="J153" s="212"/>
      <c r="K153" s="212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151</v>
      </c>
      <c r="AU153" s="220" t="s">
        <v>81</v>
      </c>
      <c r="AV153" s="14" t="s">
        <v>81</v>
      </c>
      <c r="AW153" s="14" t="s">
        <v>33</v>
      </c>
      <c r="AX153" s="14" t="s">
        <v>73</v>
      </c>
      <c r="AY153" s="220" t="s">
        <v>125</v>
      </c>
    </row>
    <row r="154" spans="1:65" s="13" customFormat="1" ht="10" x14ac:dyDescent="0.2">
      <c r="B154" s="196"/>
      <c r="C154" s="197"/>
      <c r="D154" s="188" t="s">
        <v>151</v>
      </c>
      <c r="E154" s="198" t="s">
        <v>19</v>
      </c>
      <c r="F154" s="199" t="s">
        <v>424</v>
      </c>
      <c r="G154" s="197"/>
      <c r="H154" s="200">
        <v>85</v>
      </c>
      <c r="I154" s="201"/>
      <c r="J154" s="197"/>
      <c r="K154" s="197"/>
      <c r="L154" s="202"/>
      <c r="M154" s="243"/>
      <c r="N154" s="244"/>
      <c r="O154" s="244"/>
      <c r="P154" s="244"/>
      <c r="Q154" s="244"/>
      <c r="R154" s="244"/>
      <c r="S154" s="244"/>
      <c r="T154" s="245"/>
      <c r="AT154" s="206" t="s">
        <v>151</v>
      </c>
      <c r="AU154" s="206" t="s">
        <v>81</v>
      </c>
      <c r="AV154" s="13" t="s">
        <v>83</v>
      </c>
      <c r="AW154" s="13" t="s">
        <v>33</v>
      </c>
      <c r="AX154" s="13" t="s">
        <v>81</v>
      </c>
      <c r="AY154" s="206" t="s">
        <v>125</v>
      </c>
    </row>
    <row r="155" spans="1:65" s="2" customFormat="1" ht="7" customHeight="1" x14ac:dyDescent="0.2">
      <c r="A155" s="36"/>
      <c r="B155" s="49"/>
      <c r="C155" s="50"/>
      <c r="D155" s="50"/>
      <c r="E155" s="50"/>
      <c r="F155" s="50"/>
      <c r="G155" s="50"/>
      <c r="H155" s="50"/>
      <c r="I155" s="50"/>
      <c r="J155" s="50"/>
      <c r="K155" s="50"/>
      <c r="L155" s="41"/>
      <c r="M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</row>
  </sheetData>
  <sheetProtection algorithmName="SHA-512" hashValue="tBQk0Hh1Vp4r2iDlqTIqx2bIn9Yo0jkdKnm4MSBgKro/63HnNPrjIRdVu8j10I/29/79euaxiANwTARSEApzvg==" saltValue="6fzFliqF0w9o8cJFhGXbFne4aTXNOyg54O6BZJ3a8cHM/ralWKtbZCWgWWmJYTquHrHmmalRiJhoT/d2oo8m+w==" spinCount="100000" sheet="1" objects="1" scenarios="1" formatColumns="0" formatRows="0" autoFilter="0"/>
  <autoFilter ref="C84:K154" xr:uid="{00000000-0009-0000-0000-000007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700-000000000000}"/>
    <hyperlink ref="F97" r:id="rId2" xr:uid="{00000000-0004-0000-0700-000001000000}"/>
    <hyperlink ref="F104" r:id="rId3" xr:uid="{00000000-0004-0000-0700-000002000000}"/>
    <hyperlink ref="F113" r:id="rId4" xr:uid="{00000000-0004-0000-0700-000003000000}"/>
    <hyperlink ref="F121" r:id="rId5" xr:uid="{00000000-0004-0000-0700-000004000000}"/>
    <hyperlink ref="F131" r:id="rId6" xr:uid="{00000000-0004-0000-0700-000005000000}"/>
    <hyperlink ref="F144" r:id="rId7" xr:uid="{00000000-0004-0000-0700-000006000000}"/>
    <hyperlink ref="F147" r:id="rId8" xr:uid="{00000000-0004-0000-0700-000007000000}"/>
    <hyperlink ref="F151" r:id="rId9" xr:uid="{00000000-0004-0000-07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19"/>
  <sheetViews>
    <sheetView showGridLines="0" topLeftCell="A58" zoomScale="110" zoomScaleNormal="110" workbookViewId="0">
      <selection activeCell="L95" sqref="L95"/>
    </sheetView>
  </sheetViews>
  <sheetFormatPr defaultRowHeight="14.5" x14ac:dyDescent="0.2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09375" style="246" customWidth="1"/>
    <col min="7" max="7" width="5" style="246" customWidth="1"/>
    <col min="8" max="8" width="77.77734375" style="246" customWidth="1"/>
    <col min="9" max="10" width="20" style="246" customWidth="1"/>
    <col min="11" max="11" width="1.6640625" style="246" customWidth="1"/>
  </cols>
  <sheetData>
    <row r="1" spans="2:11" s="1" customFormat="1" ht="37.5" customHeight="1" x14ac:dyDescent="0.2"/>
    <row r="2" spans="2:11" s="1" customFormat="1" ht="7.5" customHeight="1" x14ac:dyDescent="0.2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6" customFormat="1" ht="45" customHeight="1" x14ac:dyDescent="0.2">
      <c r="B3" s="250"/>
      <c r="C3" s="385" t="s">
        <v>748</v>
      </c>
      <c r="D3" s="385"/>
      <c r="E3" s="385"/>
      <c r="F3" s="385"/>
      <c r="G3" s="385"/>
      <c r="H3" s="385"/>
      <c r="I3" s="385"/>
      <c r="J3" s="385"/>
      <c r="K3" s="251"/>
    </row>
    <row r="4" spans="2:11" s="1" customFormat="1" ht="25.5" customHeight="1" x14ac:dyDescent="0.35">
      <c r="B4" s="252"/>
      <c r="C4" s="384" t="s">
        <v>749</v>
      </c>
      <c r="D4" s="384"/>
      <c r="E4" s="384"/>
      <c r="F4" s="384"/>
      <c r="G4" s="384"/>
      <c r="H4" s="384"/>
      <c r="I4" s="384"/>
      <c r="J4" s="384"/>
      <c r="K4" s="253"/>
    </row>
    <row r="5" spans="2:11" s="1" customFormat="1" ht="5.25" customHeight="1" x14ac:dyDescent="0.2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s="1" customFormat="1" ht="15" customHeight="1" x14ac:dyDescent="0.2">
      <c r="B6" s="252"/>
      <c r="C6" s="383" t="s">
        <v>750</v>
      </c>
      <c r="D6" s="383"/>
      <c r="E6" s="383"/>
      <c r="F6" s="383"/>
      <c r="G6" s="383"/>
      <c r="H6" s="383"/>
      <c r="I6" s="383"/>
      <c r="J6" s="383"/>
      <c r="K6" s="253"/>
    </row>
    <row r="7" spans="2:11" s="1" customFormat="1" ht="15" customHeight="1" x14ac:dyDescent="0.2">
      <c r="B7" s="256"/>
      <c r="C7" s="383" t="s">
        <v>751</v>
      </c>
      <c r="D7" s="383"/>
      <c r="E7" s="383"/>
      <c r="F7" s="383"/>
      <c r="G7" s="383"/>
      <c r="H7" s="383"/>
      <c r="I7" s="383"/>
      <c r="J7" s="383"/>
      <c r="K7" s="253"/>
    </row>
    <row r="8" spans="2:11" s="1" customFormat="1" ht="12.75" customHeight="1" x14ac:dyDescent="0.2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s="1" customFormat="1" ht="15" customHeight="1" x14ac:dyDescent="0.2">
      <c r="B9" s="256"/>
      <c r="C9" s="383" t="s">
        <v>752</v>
      </c>
      <c r="D9" s="383"/>
      <c r="E9" s="383"/>
      <c r="F9" s="383"/>
      <c r="G9" s="383"/>
      <c r="H9" s="383"/>
      <c r="I9" s="383"/>
      <c r="J9" s="383"/>
      <c r="K9" s="253"/>
    </row>
    <row r="10" spans="2:11" s="1" customFormat="1" ht="15" customHeight="1" x14ac:dyDescent="0.2">
      <c r="B10" s="256"/>
      <c r="C10" s="255"/>
      <c r="D10" s="383" t="s">
        <v>753</v>
      </c>
      <c r="E10" s="383"/>
      <c r="F10" s="383"/>
      <c r="G10" s="383"/>
      <c r="H10" s="383"/>
      <c r="I10" s="383"/>
      <c r="J10" s="383"/>
      <c r="K10" s="253"/>
    </row>
    <row r="11" spans="2:11" s="1" customFormat="1" ht="15" customHeight="1" x14ac:dyDescent="0.2">
      <c r="B11" s="256"/>
      <c r="C11" s="257"/>
      <c r="D11" s="383" t="s">
        <v>754</v>
      </c>
      <c r="E11" s="383"/>
      <c r="F11" s="383"/>
      <c r="G11" s="383"/>
      <c r="H11" s="383"/>
      <c r="I11" s="383"/>
      <c r="J11" s="383"/>
      <c r="K11" s="253"/>
    </row>
    <row r="12" spans="2:11" s="1" customFormat="1" ht="15" customHeight="1" x14ac:dyDescent="0.2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pans="2:11" s="1" customFormat="1" ht="15" customHeight="1" x14ac:dyDescent="0.2">
      <c r="B13" s="256"/>
      <c r="C13" s="257"/>
      <c r="D13" s="258" t="s">
        <v>755</v>
      </c>
      <c r="E13" s="255"/>
      <c r="F13" s="255"/>
      <c r="G13" s="255"/>
      <c r="H13" s="255"/>
      <c r="I13" s="255"/>
      <c r="J13" s="255"/>
      <c r="K13" s="253"/>
    </row>
    <row r="14" spans="2:11" s="1" customFormat="1" ht="12.75" customHeight="1" x14ac:dyDescent="0.2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pans="2:11" s="1" customFormat="1" ht="15" customHeight="1" x14ac:dyDescent="0.2">
      <c r="B15" s="256"/>
      <c r="C15" s="257"/>
      <c r="D15" s="383" t="s">
        <v>756</v>
      </c>
      <c r="E15" s="383"/>
      <c r="F15" s="383"/>
      <c r="G15" s="383"/>
      <c r="H15" s="383"/>
      <c r="I15" s="383"/>
      <c r="J15" s="383"/>
      <c r="K15" s="253"/>
    </row>
    <row r="16" spans="2:11" s="1" customFormat="1" ht="15" customHeight="1" x14ac:dyDescent="0.2">
      <c r="B16" s="256"/>
      <c r="C16" s="257"/>
      <c r="D16" s="383" t="s">
        <v>757</v>
      </c>
      <c r="E16" s="383"/>
      <c r="F16" s="383"/>
      <c r="G16" s="383"/>
      <c r="H16" s="383"/>
      <c r="I16" s="383"/>
      <c r="J16" s="383"/>
      <c r="K16" s="253"/>
    </row>
    <row r="17" spans="2:11" s="1" customFormat="1" ht="15" customHeight="1" x14ac:dyDescent="0.2">
      <c r="B17" s="256"/>
      <c r="C17" s="257"/>
      <c r="D17" s="383" t="s">
        <v>758</v>
      </c>
      <c r="E17" s="383"/>
      <c r="F17" s="383"/>
      <c r="G17" s="383"/>
      <c r="H17" s="383"/>
      <c r="I17" s="383"/>
      <c r="J17" s="383"/>
      <c r="K17" s="253"/>
    </row>
    <row r="18" spans="2:11" s="1" customFormat="1" ht="15" customHeight="1" x14ac:dyDescent="0.2">
      <c r="B18" s="256"/>
      <c r="C18" s="257"/>
      <c r="D18" s="257"/>
      <c r="E18" s="259" t="s">
        <v>80</v>
      </c>
      <c r="F18" s="383" t="s">
        <v>759</v>
      </c>
      <c r="G18" s="383"/>
      <c r="H18" s="383"/>
      <c r="I18" s="383"/>
      <c r="J18" s="383"/>
      <c r="K18" s="253"/>
    </row>
    <row r="19" spans="2:11" s="1" customFormat="1" ht="15" customHeight="1" x14ac:dyDescent="0.2">
      <c r="B19" s="256"/>
      <c r="C19" s="257"/>
      <c r="D19" s="257"/>
      <c r="E19" s="259" t="s">
        <v>760</v>
      </c>
      <c r="F19" s="383" t="s">
        <v>761</v>
      </c>
      <c r="G19" s="383"/>
      <c r="H19" s="383"/>
      <c r="I19" s="383"/>
      <c r="J19" s="383"/>
      <c r="K19" s="253"/>
    </row>
    <row r="20" spans="2:11" s="1" customFormat="1" ht="15" customHeight="1" x14ac:dyDescent="0.2">
      <c r="B20" s="256"/>
      <c r="C20" s="257"/>
      <c r="D20" s="257"/>
      <c r="E20" s="259" t="s">
        <v>762</v>
      </c>
      <c r="F20" s="383" t="s">
        <v>763</v>
      </c>
      <c r="G20" s="383"/>
      <c r="H20" s="383"/>
      <c r="I20" s="383"/>
      <c r="J20" s="383"/>
      <c r="K20" s="253"/>
    </row>
    <row r="21" spans="2:11" s="1" customFormat="1" ht="15" customHeight="1" x14ac:dyDescent="0.2">
      <c r="B21" s="256"/>
      <c r="C21" s="257"/>
      <c r="D21" s="257"/>
      <c r="E21" s="259" t="s">
        <v>764</v>
      </c>
      <c r="F21" s="383" t="s">
        <v>765</v>
      </c>
      <c r="G21" s="383"/>
      <c r="H21" s="383"/>
      <c r="I21" s="383"/>
      <c r="J21" s="383"/>
      <c r="K21" s="253"/>
    </row>
    <row r="22" spans="2:11" s="1" customFormat="1" ht="15" customHeight="1" x14ac:dyDescent="0.2">
      <c r="B22" s="256"/>
      <c r="C22" s="257"/>
      <c r="D22" s="257"/>
      <c r="E22" s="259" t="s">
        <v>766</v>
      </c>
      <c r="F22" s="383" t="s">
        <v>767</v>
      </c>
      <c r="G22" s="383"/>
      <c r="H22" s="383"/>
      <c r="I22" s="383"/>
      <c r="J22" s="383"/>
      <c r="K22" s="253"/>
    </row>
    <row r="23" spans="2:11" s="1" customFormat="1" ht="15" customHeight="1" x14ac:dyDescent="0.2">
      <c r="B23" s="256"/>
      <c r="C23" s="257"/>
      <c r="D23" s="257"/>
      <c r="E23" s="259" t="s">
        <v>768</v>
      </c>
      <c r="F23" s="383" t="s">
        <v>769</v>
      </c>
      <c r="G23" s="383"/>
      <c r="H23" s="383"/>
      <c r="I23" s="383"/>
      <c r="J23" s="383"/>
      <c r="K23" s="253"/>
    </row>
    <row r="24" spans="2:11" s="1" customFormat="1" ht="12.75" customHeight="1" x14ac:dyDescent="0.2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pans="2:11" s="1" customFormat="1" ht="15" customHeight="1" x14ac:dyDescent="0.2">
      <c r="B25" s="256"/>
      <c r="C25" s="383" t="s">
        <v>770</v>
      </c>
      <c r="D25" s="383"/>
      <c r="E25" s="383"/>
      <c r="F25" s="383"/>
      <c r="G25" s="383"/>
      <c r="H25" s="383"/>
      <c r="I25" s="383"/>
      <c r="J25" s="383"/>
      <c r="K25" s="253"/>
    </row>
    <row r="26" spans="2:11" s="1" customFormat="1" ht="15" customHeight="1" x14ac:dyDescent="0.2">
      <c r="B26" s="256"/>
      <c r="C26" s="383" t="s">
        <v>771</v>
      </c>
      <c r="D26" s="383"/>
      <c r="E26" s="383"/>
      <c r="F26" s="383"/>
      <c r="G26" s="383"/>
      <c r="H26" s="383"/>
      <c r="I26" s="383"/>
      <c r="J26" s="383"/>
      <c r="K26" s="253"/>
    </row>
    <row r="27" spans="2:11" s="1" customFormat="1" ht="15" customHeight="1" x14ac:dyDescent="0.2">
      <c r="B27" s="256"/>
      <c r="C27" s="255"/>
      <c r="D27" s="383" t="s">
        <v>772</v>
      </c>
      <c r="E27" s="383"/>
      <c r="F27" s="383"/>
      <c r="G27" s="383"/>
      <c r="H27" s="383"/>
      <c r="I27" s="383"/>
      <c r="J27" s="383"/>
      <c r="K27" s="253"/>
    </row>
    <row r="28" spans="2:11" s="1" customFormat="1" ht="15" customHeight="1" x14ac:dyDescent="0.2">
      <c r="B28" s="256"/>
      <c r="C28" s="257"/>
      <c r="D28" s="383" t="s">
        <v>773</v>
      </c>
      <c r="E28" s="383"/>
      <c r="F28" s="383"/>
      <c r="G28" s="383"/>
      <c r="H28" s="383"/>
      <c r="I28" s="383"/>
      <c r="J28" s="383"/>
      <c r="K28" s="253"/>
    </row>
    <row r="29" spans="2:11" s="1" customFormat="1" ht="12.75" customHeight="1" x14ac:dyDescent="0.2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pans="2:11" s="1" customFormat="1" ht="15" customHeight="1" x14ac:dyDescent="0.2">
      <c r="B30" s="256"/>
      <c r="C30" s="257"/>
      <c r="D30" s="383" t="s">
        <v>774</v>
      </c>
      <c r="E30" s="383"/>
      <c r="F30" s="383"/>
      <c r="G30" s="383"/>
      <c r="H30" s="383"/>
      <c r="I30" s="383"/>
      <c r="J30" s="383"/>
      <c r="K30" s="253"/>
    </row>
    <row r="31" spans="2:11" s="1" customFormat="1" ht="15" customHeight="1" x14ac:dyDescent="0.2">
      <c r="B31" s="256"/>
      <c r="C31" s="257"/>
      <c r="D31" s="383" t="s">
        <v>775</v>
      </c>
      <c r="E31" s="383"/>
      <c r="F31" s="383"/>
      <c r="G31" s="383"/>
      <c r="H31" s="383"/>
      <c r="I31" s="383"/>
      <c r="J31" s="383"/>
      <c r="K31" s="253"/>
    </row>
    <row r="32" spans="2:11" s="1" customFormat="1" ht="12.75" customHeight="1" x14ac:dyDescent="0.2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pans="2:11" s="1" customFormat="1" ht="15" customHeight="1" x14ac:dyDescent="0.2">
      <c r="B33" s="256"/>
      <c r="C33" s="257"/>
      <c r="D33" s="383" t="s">
        <v>776</v>
      </c>
      <c r="E33" s="383"/>
      <c r="F33" s="383"/>
      <c r="G33" s="383"/>
      <c r="H33" s="383"/>
      <c r="I33" s="383"/>
      <c r="J33" s="383"/>
      <c r="K33" s="253"/>
    </row>
    <row r="34" spans="2:11" s="1" customFormat="1" ht="15" customHeight="1" x14ac:dyDescent="0.2">
      <c r="B34" s="256"/>
      <c r="C34" s="257"/>
      <c r="D34" s="383" t="s">
        <v>777</v>
      </c>
      <c r="E34" s="383"/>
      <c r="F34" s="383"/>
      <c r="G34" s="383"/>
      <c r="H34" s="383"/>
      <c r="I34" s="383"/>
      <c r="J34" s="383"/>
      <c r="K34" s="253"/>
    </row>
    <row r="35" spans="2:11" s="1" customFormat="1" ht="15" customHeight="1" x14ac:dyDescent="0.2">
      <c r="B35" s="256"/>
      <c r="C35" s="257"/>
      <c r="D35" s="383" t="s">
        <v>778</v>
      </c>
      <c r="E35" s="383"/>
      <c r="F35" s="383"/>
      <c r="G35" s="383"/>
      <c r="H35" s="383"/>
      <c r="I35" s="383"/>
      <c r="J35" s="383"/>
      <c r="K35" s="253"/>
    </row>
    <row r="36" spans="2:11" s="1" customFormat="1" ht="15" customHeight="1" x14ac:dyDescent="0.2">
      <c r="B36" s="256"/>
      <c r="C36" s="257"/>
      <c r="D36" s="255"/>
      <c r="E36" s="258" t="s">
        <v>112</v>
      </c>
      <c r="F36" s="255"/>
      <c r="G36" s="383" t="s">
        <v>779</v>
      </c>
      <c r="H36" s="383"/>
      <c r="I36" s="383"/>
      <c r="J36" s="383"/>
      <c r="K36" s="253"/>
    </row>
    <row r="37" spans="2:11" s="1" customFormat="1" ht="30.75" customHeight="1" x14ac:dyDescent="0.2">
      <c r="B37" s="256"/>
      <c r="C37" s="257"/>
      <c r="D37" s="255"/>
      <c r="E37" s="258" t="s">
        <v>780</v>
      </c>
      <c r="F37" s="255"/>
      <c r="G37" s="383" t="s">
        <v>781</v>
      </c>
      <c r="H37" s="383"/>
      <c r="I37" s="383"/>
      <c r="J37" s="383"/>
      <c r="K37" s="253"/>
    </row>
    <row r="38" spans="2:11" s="1" customFormat="1" ht="15" customHeight="1" x14ac:dyDescent="0.2">
      <c r="B38" s="256"/>
      <c r="C38" s="257"/>
      <c r="D38" s="255"/>
      <c r="E38" s="258" t="s">
        <v>54</v>
      </c>
      <c r="F38" s="255"/>
      <c r="G38" s="383" t="s">
        <v>782</v>
      </c>
      <c r="H38" s="383"/>
      <c r="I38" s="383"/>
      <c r="J38" s="383"/>
      <c r="K38" s="253"/>
    </row>
    <row r="39" spans="2:11" s="1" customFormat="1" ht="15" customHeight="1" x14ac:dyDescent="0.2">
      <c r="B39" s="256"/>
      <c r="C39" s="257"/>
      <c r="D39" s="255"/>
      <c r="E39" s="258" t="s">
        <v>55</v>
      </c>
      <c r="F39" s="255"/>
      <c r="G39" s="383" t="s">
        <v>783</v>
      </c>
      <c r="H39" s="383"/>
      <c r="I39" s="383"/>
      <c r="J39" s="383"/>
      <c r="K39" s="253"/>
    </row>
    <row r="40" spans="2:11" s="1" customFormat="1" ht="15" customHeight="1" x14ac:dyDescent="0.2">
      <c r="B40" s="256"/>
      <c r="C40" s="257"/>
      <c r="D40" s="255"/>
      <c r="E40" s="258" t="s">
        <v>113</v>
      </c>
      <c r="F40" s="255"/>
      <c r="G40" s="383" t="s">
        <v>784</v>
      </c>
      <c r="H40" s="383"/>
      <c r="I40" s="383"/>
      <c r="J40" s="383"/>
      <c r="K40" s="253"/>
    </row>
    <row r="41" spans="2:11" s="1" customFormat="1" ht="15" customHeight="1" x14ac:dyDescent="0.2">
      <c r="B41" s="256"/>
      <c r="C41" s="257"/>
      <c r="D41" s="255"/>
      <c r="E41" s="258" t="s">
        <v>114</v>
      </c>
      <c r="F41" s="255"/>
      <c r="G41" s="383" t="s">
        <v>785</v>
      </c>
      <c r="H41" s="383"/>
      <c r="I41" s="383"/>
      <c r="J41" s="383"/>
      <c r="K41" s="253"/>
    </row>
    <row r="42" spans="2:11" s="1" customFormat="1" ht="15" customHeight="1" x14ac:dyDescent="0.2">
      <c r="B42" s="256"/>
      <c r="C42" s="257"/>
      <c r="D42" s="255"/>
      <c r="E42" s="258" t="s">
        <v>786</v>
      </c>
      <c r="F42" s="255"/>
      <c r="G42" s="383" t="s">
        <v>787</v>
      </c>
      <c r="H42" s="383"/>
      <c r="I42" s="383"/>
      <c r="J42" s="383"/>
      <c r="K42" s="253"/>
    </row>
    <row r="43" spans="2:11" s="1" customFormat="1" ht="15" customHeight="1" x14ac:dyDescent="0.2">
      <c r="B43" s="256"/>
      <c r="C43" s="257"/>
      <c r="D43" s="255"/>
      <c r="E43" s="258"/>
      <c r="F43" s="255"/>
      <c r="G43" s="383" t="s">
        <v>788</v>
      </c>
      <c r="H43" s="383"/>
      <c r="I43" s="383"/>
      <c r="J43" s="383"/>
      <c r="K43" s="253"/>
    </row>
    <row r="44" spans="2:11" s="1" customFormat="1" ht="15" customHeight="1" x14ac:dyDescent="0.2">
      <c r="B44" s="256"/>
      <c r="C44" s="257"/>
      <c r="D44" s="255"/>
      <c r="E44" s="258" t="s">
        <v>789</v>
      </c>
      <c r="F44" s="255"/>
      <c r="G44" s="383" t="s">
        <v>790</v>
      </c>
      <c r="H44" s="383"/>
      <c r="I44" s="383"/>
      <c r="J44" s="383"/>
      <c r="K44" s="253"/>
    </row>
    <row r="45" spans="2:11" s="1" customFormat="1" ht="15" customHeight="1" x14ac:dyDescent="0.2">
      <c r="B45" s="256"/>
      <c r="C45" s="257"/>
      <c r="D45" s="255"/>
      <c r="E45" s="258" t="s">
        <v>116</v>
      </c>
      <c r="F45" s="255"/>
      <c r="G45" s="383" t="s">
        <v>791</v>
      </c>
      <c r="H45" s="383"/>
      <c r="I45" s="383"/>
      <c r="J45" s="383"/>
      <c r="K45" s="253"/>
    </row>
    <row r="46" spans="2:11" s="1" customFormat="1" ht="12.75" customHeight="1" x14ac:dyDescent="0.2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pans="2:11" s="1" customFormat="1" ht="15" customHeight="1" x14ac:dyDescent="0.2">
      <c r="B47" s="256"/>
      <c r="C47" s="257"/>
      <c r="D47" s="383" t="s">
        <v>792</v>
      </c>
      <c r="E47" s="383"/>
      <c r="F47" s="383"/>
      <c r="G47" s="383"/>
      <c r="H47" s="383"/>
      <c r="I47" s="383"/>
      <c r="J47" s="383"/>
      <c r="K47" s="253"/>
    </row>
    <row r="48" spans="2:11" s="1" customFormat="1" ht="15" customHeight="1" x14ac:dyDescent="0.2">
      <c r="B48" s="256"/>
      <c r="C48" s="257"/>
      <c r="D48" s="257"/>
      <c r="E48" s="383" t="s">
        <v>793</v>
      </c>
      <c r="F48" s="383"/>
      <c r="G48" s="383"/>
      <c r="H48" s="383"/>
      <c r="I48" s="383"/>
      <c r="J48" s="383"/>
      <c r="K48" s="253"/>
    </row>
    <row r="49" spans="2:11" s="1" customFormat="1" ht="15" customHeight="1" x14ac:dyDescent="0.2">
      <c r="B49" s="256"/>
      <c r="C49" s="257"/>
      <c r="D49" s="257"/>
      <c r="E49" s="383" t="s">
        <v>794</v>
      </c>
      <c r="F49" s="383"/>
      <c r="G49" s="383"/>
      <c r="H49" s="383"/>
      <c r="I49" s="383"/>
      <c r="J49" s="383"/>
      <c r="K49" s="253"/>
    </row>
    <row r="50" spans="2:11" s="1" customFormat="1" ht="15" customHeight="1" x14ac:dyDescent="0.2">
      <c r="B50" s="256"/>
      <c r="C50" s="257"/>
      <c r="D50" s="257"/>
      <c r="E50" s="383" t="s">
        <v>795</v>
      </c>
      <c r="F50" s="383"/>
      <c r="G50" s="383"/>
      <c r="H50" s="383"/>
      <c r="I50" s="383"/>
      <c r="J50" s="383"/>
      <c r="K50" s="253"/>
    </row>
    <row r="51" spans="2:11" s="1" customFormat="1" ht="15" customHeight="1" x14ac:dyDescent="0.2">
      <c r="B51" s="256"/>
      <c r="C51" s="257"/>
      <c r="D51" s="383" t="s">
        <v>796</v>
      </c>
      <c r="E51" s="383"/>
      <c r="F51" s="383"/>
      <c r="G51" s="383"/>
      <c r="H51" s="383"/>
      <c r="I51" s="383"/>
      <c r="J51" s="383"/>
      <c r="K51" s="253"/>
    </row>
    <row r="52" spans="2:11" s="1" customFormat="1" ht="25.5" customHeight="1" x14ac:dyDescent="0.35">
      <c r="B52" s="252"/>
      <c r="C52" s="384" t="s">
        <v>797</v>
      </c>
      <c r="D52" s="384"/>
      <c r="E52" s="384"/>
      <c r="F52" s="384"/>
      <c r="G52" s="384"/>
      <c r="H52" s="384"/>
      <c r="I52" s="384"/>
      <c r="J52" s="384"/>
      <c r="K52" s="253"/>
    </row>
    <row r="53" spans="2:11" s="1" customFormat="1" ht="5.25" customHeight="1" x14ac:dyDescent="0.2">
      <c r="B53" s="252"/>
      <c r="C53" s="254"/>
      <c r="D53" s="254"/>
      <c r="E53" s="254"/>
      <c r="F53" s="254"/>
      <c r="G53" s="254"/>
      <c r="H53" s="254"/>
      <c r="I53" s="254"/>
      <c r="J53" s="254"/>
      <c r="K53" s="253"/>
    </row>
    <row r="54" spans="2:11" s="1" customFormat="1" ht="15" customHeight="1" x14ac:dyDescent="0.2">
      <c r="B54" s="252"/>
      <c r="C54" s="383" t="s">
        <v>798</v>
      </c>
      <c r="D54" s="383"/>
      <c r="E54" s="383"/>
      <c r="F54" s="383"/>
      <c r="G54" s="383"/>
      <c r="H54" s="383"/>
      <c r="I54" s="383"/>
      <c r="J54" s="383"/>
      <c r="K54" s="253"/>
    </row>
    <row r="55" spans="2:11" s="1" customFormat="1" ht="15" customHeight="1" x14ac:dyDescent="0.2">
      <c r="B55" s="252"/>
      <c r="C55" s="383" t="s">
        <v>799</v>
      </c>
      <c r="D55" s="383"/>
      <c r="E55" s="383"/>
      <c r="F55" s="383"/>
      <c r="G55" s="383"/>
      <c r="H55" s="383"/>
      <c r="I55" s="383"/>
      <c r="J55" s="383"/>
      <c r="K55" s="253"/>
    </row>
    <row r="56" spans="2:11" s="1" customFormat="1" ht="12.75" customHeight="1" x14ac:dyDescent="0.2">
      <c r="B56" s="252"/>
      <c r="C56" s="255"/>
      <c r="D56" s="255"/>
      <c r="E56" s="255"/>
      <c r="F56" s="255"/>
      <c r="G56" s="255"/>
      <c r="H56" s="255"/>
      <c r="I56" s="255"/>
      <c r="J56" s="255"/>
      <c r="K56" s="253"/>
    </row>
    <row r="57" spans="2:11" s="1" customFormat="1" ht="15" customHeight="1" x14ac:dyDescent="0.2">
      <c r="B57" s="252"/>
      <c r="C57" s="383" t="s">
        <v>800</v>
      </c>
      <c r="D57" s="383"/>
      <c r="E57" s="383"/>
      <c r="F57" s="383"/>
      <c r="G57" s="383"/>
      <c r="H57" s="383"/>
      <c r="I57" s="383"/>
      <c r="J57" s="383"/>
      <c r="K57" s="253"/>
    </row>
    <row r="58" spans="2:11" s="1" customFormat="1" ht="15" customHeight="1" x14ac:dyDescent="0.2">
      <c r="B58" s="252"/>
      <c r="C58" s="257"/>
      <c r="D58" s="383" t="s">
        <v>801</v>
      </c>
      <c r="E58" s="383"/>
      <c r="F58" s="383"/>
      <c r="G58" s="383"/>
      <c r="H58" s="383"/>
      <c r="I58" s="383"/>
      <c r="J58" s="383"/>
      <c r="K58" s="253"/>
    </row>
    <row r="59" spans="2:11" s="1" customFormat="1" ht="15" customHeight="1" x14ac:dyDescent="0.2">
      <c r="B59" s="252"/>
      <c r="C59" s="257"/>
      <c r="D59" s="383" t="s">
        <v>802</v>
      </c>
      <c r="E59" s="383"/>
      <c r="F59" s="383"/>
      <c r="G59" s="383"/>
      <c r="H59" s="383"/>
      <c r="I59" s="383"/>
      <c r="J59" s="383"/>
      <c r="K59" s="253"/>
    </row>
    <row r="60" spans="2:11" s="1" customFormat="1" ht="15" customHeight="1" x14ac:dyDescent="0.2">
      <c r="B60" s="252"/>
      <c r="C60" s="257"/>
      <c r="D60" s="383" t="s">
        <v>803</v>
      </c>
      <c r="E60" s="383"/>
      <c r="F60" s="383"/>
      <c r="G60" s="383"/>
      <c r="H60" s="383"/>
      <c r="I60" s="383"/>
      <c r="J60" s="383"/>
      <c r="K60" s="253"/>
    </row>
    <row r="61" spans="2:11" s="1" customFormat="1" ht="15" customHeight="1" x14ac:dyDescent="0.2">
      <c r="B61" s="252"/>
      <c r="C61" s="257"/>
      <c r="D61" s="383" t="s">
        <v>804</v>
      </c>
      <c r="E61" s="383"/>
      <c r="F61" s="383"/>
      <c r="G61" s="383"/>
      <c r="H61" s="383"/>
      <c r="I61" s="383"/>
      <c r="J61" s="383"/>
      <c r="K61" s="253"/>
    </row>
    <row r="62" spans="2:11" s="1" customFormat="1" ht="15" customHeight="1" x14ac:dyDescent="0.2">
      <c r="B62" s="252"/>
      <c r="C62" s="257"/>
      <c r="D62" s="386" t="s">
        <v>805</v>
      </c>
      <c r="E62" s="386"/>
      <c r="F62" s="386"/>
      <c r="G62" s="386"/>
      <c r="H62" s="386"/>
      <c r="I62" s="386"/>
      <c r="J62" s="386"/>
      <c r="K62" s="253"/>
    </row>
    <row r="63" spans="2:11" s="1" customFormat="1" ht="15" customHeight="1" x14ac:dyDescent="0.2">
      <c r="B63" s="252"/>
      <c r="C63" s="257"/>
      <c r="D63" s="383" t="s">
        <v>806</v>
      </c>
      <c r="E63" s="383"/>
      <c r="F63" s="383"/>
      <c r="G63" s="383"/>
      <c r="H63" s="383"/>
      <c r="I63" s="383"/>
      <c r="J63" s="383"/>
      <c r="K63" s="253"/>
    </row>
    <row r="64" spans="2:11" s="1" customFormat="1" ht="12.75" customHeight="1" x14ac:dyDescent="0.2">
      <c r="B64" s="252"/>
      <c r="C64" s="257"/>
      <c r="D64" s="257"/>
      <c r="E64" s="260"/>
      <c r="F64" s="257"/>
      <c r="G64" s="257"/>
      <c r="H64" s="257"/>
      <c r="I64" s="257"/>
      <c r="J64" s="257"/>
      <c r="K64" s="253"/>
    </row>
    <row r="65" spans="2:11" s="1" customFormat="1" ht="15" customHeight="1" x14ac:dyDescent="0.2">
      <c r="B65" s="252"/>
      <c r="C65" s="257"/>
      <c r="D65" s="383" t="s">
        <v>807</v>
      </c>
      <c r="E65" s="383"/>
      <c r="F65" s="383"/>
      <c r="G65" s="383"/>
      <c r="H65" s="383"/>
      <c r="I65" s="383"/>
      <c r="J65" s="383"/>
      <c r="K65" s="253"/>
    </row>
    <row r="66" spans="2:11" s="1" customFormat="1" ht="15" customHeight="1" x14ac:dyDescent="0.2">
      <c r="B66" s="252"/>
      <c r="C66" s="257"/>
      <c r="D66" s="386" t="s">
        <v>808</v>
      </c>
      <c r="E66" s="386"/>
      <c r="F66" s="386"/>
      <c r="G66" s="386"/>
      <c r="H66" s="386"/>
      <c r="I66" s="386"/>
      <c r="J66" s="386"/>
      <c r="K66" s="253"/>
    </row>
    <row r="67" spans="2:11" s="1" customFormat="1" ht="15" customHeight="1" x14ac:dyDescent="0.2">
      <c r="B67" s="252"/>
      <c r="C67" s="257"/>
      <c r="D67" s="383" t="s">
        <v>809</v>
      </c>
      <c r="E67" s="383"/>
      <c r="F67" s="383"/>
      <c r="G67" s="383"/>
      <c r="H67" s="383"/>
      <c r="I67" s="383"/>
      <c r="J67" s="383"/>
      <c r="K67" s="253"/>
    </row>
    <row r="68" spans="2:11" s="1" customFormat="1" ht="15" customHeight="1" x14ac:dyDescent="0.2">
      <c r="B68" s="252"/>
      <c r="C68" s="257"/>
      <c r="D68" s="383" t="s">
        <v>810</v>
      </c>
      <c r="E68" s="383"/>
      <c r="F68" s="383"/>
      <c r="G68" s="383"/>
      <c r="H68" s="383"/>
      <c r="I68" s="383"/>
      <c r="J68" s="383"/>
      <c r="K68" s="253"/>
    </row>
    <row r="69" spans="2:11" s="1" customFormat="1" ht="15" customHeight="1" x14ac:dyDescent="0.2">
      <c r="B69" s="252"/>
      <c r="C69" s="257"/>
      <c r="D69" s="383" t="s">
        <v>811</v>
      </c>
      <c r="E69" s="383"/>
      <c r="F69" s="383"/>
      <c r="G69" s="383"/>
      <c r="H69" s="383"/>
      <c r="I69" s="383"/>
      <c r="J69" s="383"/>
      <c r="K69" s="253"/>
    </row>
    <row r="70" spans="2:11" s="1" customFormat="1" ht="15" customHeight="1" x14ac:dyDescent="0.2">
      <c r="B70" s="252"/>
      <c r="C70" s="257"/>
      <c r="D70" s="383" t="s">
        <v>812</v>
      </c>
      <c r="E70" s="383"/>
      <c r="F70" s="383"/>
      <c r="G70" s="383"/>
      <c r="H70" s="383"/>
      <c r="I70" s="383"/>
      <c r="J70" s="383"/>
      <c r="K70" s="253"/>
    </row>
    <row r="71" spans="2:11" s="1" customFormat="1" ht="12.75" customHeight="1" x14ac:dyDescent="0.2">
      <c r="B71" s="261"/>
      <c r="C71" s="262"/>
      <c r="D71" s="262"/>
      <c r="E71" s="262"/>
      <c r="F71" s="262"/>
      <c r="G71" s="262"/>
      <c r="H71" s="262"/>
      <c r="I71" s="262"/>
      <c r="J71" s="262"/>
      <c r="K71" s="263"/>
    </row>
    <row r="72" spans="2:11" s="1" customFormat="1" ht="18.75" customHeight="1" x14ac:dyDescent="0.2">
      <c r="B72" s="264"/>
      <c r="C72" s="264"/>
      <c r="D72" s="264"/>
      <c r="E72" s="264"/>
      <c r="F72" s="264"/>
      <c r="G72" s="264"/>
      <c r="H72" s="264"/>
      <c r="I72" s="264"/>
      <c r="J72" s="264"/>
      <c r="K72" s="265"/>
    </row>
    <row r="73" spans="2:11" s="1" customFormat="1" ht="18.75" customHeight="1" x14ac:dyDescent="0.2">
      <c r="B73" s="265"/>
      <c r="C73" s="265"/>
      <c r="D73" s="265"/>
      <c r="E73" s="265"/>
      <c r="F73" s="265"/>
      <c r="G73" s="265"/>
      <c r="H73" s="265"/>
      <c r="I73" s="265"/>
      <c r="J73" s="265"/>
      <c r="K73" s="265"/>
    </row>
    <row r="74" spans="2:11" s="1" customFormat="1" ht="7.5" customHeight="1" x14ac:dyDescent="0.2">
      <c r="B74" s="266"/>
      <c r="C74" s="267"/>
      <c r="D74" s="267"/>
      <c r="E74" s="267"/>
      <c r="F74" s="267"/>
      <c r="G74" s="267"/>
      <c r="H74" s="267"/>
      <c r="I74" s="267"/>
      <c r="J74" s="267"/>
      <c r="K74" s="268"/>
    </row>
    <row r="75" spans="2:11" s="1" customFormat="1" ht="45" customHeight="1" x14ac:dyDescent="0.2">
      <c r="B75" s="269"/>
      <c r="C75" s="387" t="s">
        <v>813</v>
      </c>
      <c r="D75" s="387"/>
      <c r="E75" s="387"/>
      <c r="F75" s="387"/>
      <c r="G75" s="387"/>
      <c r="H75" s="387"/>
      <c r="I75" s="387"/>
      <c r="J75" s="387"/>
      <c r="K75" s="270"/>
    </row>
    <row r="76" spans="2:11" s="1" customFormat="1" ht="17.25" customHeight="1" x14ac:dyDescent="0.2">
      <c r="B76" s="269"/>
      <c r="C76" s="271" t="s">
        <v>814</v>
      </c>
      <c r="D76" s="271"/>
      <c r="E76" s="271"/>
      <c r="F76" s="271" t="s">
        <v>815</v>
      </c>
      <c r="G76" s="272"/>
      <c r="H76" s="271" t="s">
        <v>55</v>
      </c>
      <c r="I76" s="271" t="s">
        <v>58</v>
      </c>
      <c r="J76" s="271" t="s">
        <v>816</v>
      </c>
      <c r="K76" s="270"/>
    </row>
    <row r="77" spans="2:11" s="1" customFormat="1" ht="17.25" customHeight="1" x14ac:dyDescent="0.2">
      <c r="B77" s="269"/>
      <c r="C77" s="273" t="s">
        <v>817</v>
      </c>
      <c r="D77" s="273"/>
      <c r="E77" s="273"/>
      <c r="F77" s="274" t="s">
        <v>818</v>
      </c>
      <c r="G77" s="275"/>
      <c r="H77" s="273"/>
      <c r="I77" s="273"/>
      <c r="J77" s="273" t="s">
        <v>819</v>
      </c>
      <c r="K77" s="270"/>
    </row>
    <row r="78" spans="2:11" s="1" customFormat="1" ht="5.25" customHeight="1" x14ac:dyDescent="0.2">
      <c r="B78" s="269"/>
      <c r="C78" s="276"/>
      <c r="D78" s="276"/>
      <c r="E78" s="276"/>
      <c r="F78" s="276"/>
      <c r="G78" s="277"/>
      <c r="H78" s="276"/>
      <c r="I78" s="276"/>
      <c r="J78" s="276"/>
      <c r="K78" s="270"/>
    </row>
    <row r="79" spans="2:11" s="1" customFormat="1" ht="15" customHeight="1" x14ac:dyDescent="0.2">
      <c r="B79" s="269"/>
      <c r="C79" s="258" t="s">
        <v>54</v>
      </c>
      <c r="D79" s="278"/>
      <c r="E79" s="278"/>
      <c r="F79" s="279" t="s">
        <v>820</v>
      </c>
      <c r="G79" s="280"/>
      <c r="H79" s="258" t="s">
        <v>821</v>
      </c>
      <c r="I79" s="258" t="s">
        <v>822</v>
      </c>
      <c r="J79" s="258">
        <v>20</v>
      </c>
      <c r="K79" s="270"/>
    </row>
    <row r="80" spans="2:11" s="1" customFormat="1" ht="15" customHeight="1" x14ac:dyDescent="0.2">
      <c r="B80" s="269"/>
      <c r="C80" s="258" t="s">
        <v>823</v>
      </c>
      <c r="D80" s="258"/>
      <c r="E80" s="258"/>
      <c r="F80" s="279" t="s">
        <v>820</v>
      </c>
      <c r="G80" s="280"/>
      <c r="H80" s="258" t="s">
        <v>824</v>
      </c>
      <c r="I80" s="258" t="s">
        <v>822</v>
      </c>
      <c r="J80" s="258">
        <v>120</v>
      </c>
      <c r="K80" s="270"/>
    </row>
    <row r="81" spans="2:11" s="1" customFormat="1" ht="15" customHeight="1" x14ac:dyDescent="0.2">
      <c r="B81" s="281"/>
      <c r="C81" s="258" t="s">
        <v>825</v>
      </c>
      <c r="D81" s="258"/>
      <c r="E81" s="258"/>
      <c r="F81" s="279" t="s">
        <v>826</v>
      </c>
      <c r="G81" s="280"/>
      <c r="H81" s="258" t="s">
        <v>827</v>
      </c>
      <c r="I81" s="258" t="s">
        <v>822</v>
      </c>
      <c r="J81" s="258">
        <v>50</v>
      </c>
      <c r="K81" s="270"/>
    </row>
    <row r="82" spans="2:11" s="1" customFormat="1" ht="15" customHeight="1" x14ac:dyDescent="0.2">
      <c r="B82" s="281"/>
      <c r="C82" s="258" t="s">
        <v>828</v>
      </c>
      <c r="D82" s="258"/>
      <c r="E82" s="258"/>
      <c r="F82" s="279" t="s">
        <v>820</v>
      </c>
      <c r="G82" s="280"/>
      <c r="H82" s="258" t="s">
        <v>829</v>
      </c>
      <c r="I82" s="258" t="s">
        <v>830</v>
      </c>
      <c r="J82" s="258"/>
      <c r="K82" s="270"/>
    </row>
    <row r="83" spans="2:11" s="1" customFormat="1" ht="15" customHeight="1" x14ac:dyDescent="0.2">
      <c r="B83" s="281"/>
      <c r="C83" s="282" t="s">
        <v>831</v>
      </c>
      <c r="D83" s="282"/>
      <c r="E83" s="282"/>
      <c r="F83" s="283" t="s">
        <v>826</v>
      </c>
      <c r="G83" s="282"/>
      <c r="H83" s="282" t="s">
        <v>832</v>
      </c>
      <c r="I83" s="282" t="s">
        <v>822</v>
      </c>
      <c r="J83" s="282">
        <v>15</v>
      </c>
      <c r="K83" s="270"/>
    </row>
    <row r="84" spans="2:11" s="1" customFormat="1" ht="15" customHeight="1" x14ac:dyDescent="0.2">
      <c r="B84" s="281"/>
      <c r="C84" s="282" t="s">
        <v>833</v>
      </c>
      <c r="D84" s="282"/>
      <c r="E84" s="282"/>
      <c r="F84" s="283" t="s">
        <v>826</v>
      </c>
      <c r="G84" s="282"/>
      <c r="H84" s="282" t="s">
        <v>834</v>
      </c>
      <c r="I84" s="282" t="s">
        <v>822</v>
      </c>
      <c r="J84" s="282">
        <v>15</v>
      </c>
      <c r="K84" s="270"/>
    </row>
    <row r="85" spans="2:11" s="1" customFormat="1" ht="15" customHeight="1" x14ac:dyDescent="0.2">
      <c r="B85" s="281"/>
      <c r="C85" s="282" t="s">
        <v>835</v>
      </c>
      <c r="D85" s="282"/>
      <c r="E85" s="282"/>
      <c r="F85" s="283" t="s">
        <v>826</v>
      </c>
      <c r="G85" s="282"/>
      <c r="H85" s="282" t="s">
        <v>836</v>
      </c>
      <c r="I85" s="282" t="s">
        <v>822</v>
      </c>
      <c r="J85" s="282">
        <v>20</v>
      </c>
      <c r="K85" s="270"/>
    </row>
    <row r="86" spans="2:11" s="1" customFormat="1" ht="15" customHeight="1" x14ac:dyDescent="0.2">
      <c r="B86" s="281"/>
      <c r="C86" s="282" t="s">
        <v>837</v>
      </c>
      <c r="D86" s="282"/>
      <c r="E86" s="282"/>
      <c r="F86" s="283" t="s">
        <v>826</v>
      </c>
      <c r="G86" s="282"/>
      <c r="H86" s="282" t="s">
        <v>838</v>
      </c>
      <c r="I86" s="282" t="s">
        <v>822</v>
      </c>
      <c r="J86" s="282">
        <v>20</v>
      </c>
      <c r="K86" s="270"/>
    </row>
    <row r="87" spans="2:11" s="1" customFormat="1" ht="15" customHeight="1" x14ac:dyDescent="0.2">
      <c r="B87" s="281"/>
      <c r="C87" s="258" t="s">
        <v>839</v>
      </c>
      <c r="D87" s="258"/>
      <c r="E87" s="258"/>
      <c r="F87" s="279" t="s">
        <v>826</v>
      </c>
      <c r="G87" s="280"/>
      <c r="H87" s="258" t="s">
        <v>840</v>
      </c>
      <c r="I87" s="258" t="s">
        <v>822</v>
      </c>
      <c r="J87" s="258">
        <v>50</v>
      </c>
      <c r="K87" s="270"/>
    </row>
    <row r="88" spans="2:11" s="1" customFormat="1" ht="15" customHeight="1" x14ac:dyDescent="0.2">
      <c r="B88" s="281"/>
      <c r="C88" s="258" t="s">
        <v>841</v>
      </c>
      <c r="D88" s="258"/>
      <c r="E88" s="258"/>
      <c r="F88" s="279" t="s">
        <v>826</v>
      </c>
      <c r="G88" s="280"/>
      <c r="H88" s="258" t="s">
        <v>842</v>
      </c>
      <c r="I88" s="258" t="s">
        <v>822</v>
      </c>
      <c r="J88" s="258">
        <v>20</v>
      </c>
      <c r="K88" s="270"/>
    </row>
    <row r="89" spans="2:11" s="1" customFormat="1" ht="15" customHeight="1" x14ac:dyDescent="0.2">
      <c r="B89" s="281"/>
      <c r="C89" s="258" t="s">
        <v>843</v>
      </c>
      <c r="D89" s="258"/>
      <c r="E89" s="258"/>
      <c r="F89" s="279" t="s">
        <v>826</v>
      </c>
      <c r="G89" s="280"/>
      <c r="H89" s="258" t="s">
        <v>844</v>
      </c>
      <c r="I89" s="258" t="s">
        <v>822</v>
      </c>
      <c r="J89" s="258">
        <v>20</v>
      </c>
      <c r="K89" s="270"/>
    </row>
    <row r="90" spans="2:11" s="1" customFormat="1" ht="15" customHeight="1" x14ac:dyDescent="0.2">
      <c r="B90" s="281"/>
      <c r="C90" s="258" t="s">
        <v>845</v>
      </c>
      <c r="D90" s="258"/>
      <c r="E90" s="258"/>
      <c r="F90" s="279" t="s">
        <v>826</v>
      </c>
      <c r="G90" s="280"/>
      <c r="H90" s="258" t="s">
        <v>846</v>
      </c>
      <c r="I90" s="258" t="s">
        <v>822</v>
      </c>
      <c r="J90" s="258">
        <v>50</v>
      </c>
      <c r="K90" s="270"/>
    </row>
    <row r="91" spans="2:11" s="1" customFormat="1" ht="15" customHeight="1" x14ac:dyDescent="0.2">
      <c r="B91" s="281"/>
      <c r="C91" s="258" t="s">
        <v>847</v>
      </c>
      <c r="D91" s="258"/>
      <c r="E91" s="258"/>
      <c r="F91" s="279" t="s">
        <v>826</v>
      </c>
      <c r="G91" s="280"/>
      <c r="H91" s="258" t="s">
        <v>847</v>
      </c>
      <c r="I91" s="258" t="s">
        <v>822</v>
      </c>
      <c r="J91" s="258">
        <v>50</v>
      </c>
      <c r="K91" s="270"/>
    </row>
    <row r="92" spans="2:11" s="1" customFormat="1" ht="15" customHeight="1" x14ac:dyDescent="0.2">
      <c r="B92" s="281"/>
      <c r="C92" s="258" t="s">
        <v>848</v>
      </c>
      <c r="D92" s="258"/>
      <c r="E92" s="258"/>
      <c r="F92" s="279" t="s">
        <v>826</v>
      </c>
      <c r="G92" s="280"/>
      <c r="H92" s="258" t="s">
        <v>849</v>
      </c>
      <c r="I92" s="258" t="s">
        <v>822</v>
      </c>
      <c r="J92" s="258">
        <v>255</v>
      </c>
      <c r="K92" s="270"/>
    </row>
    <row r="93" spans="2:11" s="1" customFormat="1" ht="15" customHeight="1" x14ac:dyDescent="0.2">
      <c r="B93" s="281"/>
      <c r="C93" s="258" t="s">
        <v>850</v>
      </c>
      <c r="D93" s="258"/>
      <c r="E93" s="258"/>
      <c r="F93" s="279" t="s">
        <v>820</v>
      </c>
      <c r="G93" s="280"/>
      <c r="H93" s="258" t="s">
        <v>851</v>
      </c>
      <c r="I93" s="258" t="s">
        <v>852</v>
      </c>
      <c r="J93" s="258"/>
      <c r="K93" s="270"/>
    </row>
    <row r="94" spans="2:11" s="1" customFormat="1" ht="15" customHeight="1" x14ac:dyDescent="0.2">
      <c r="B94" s="281"/>
      <c r="C94" s="258" t="s">
        <v>853</v>
      </c>
      <c r="D94" s="258"/>
      <c r="E94" s="258"/>
      <c r="F94" s="279" t="s">
        <v>820</v>
      </c>
      <c r="G94" s="280"/>
      <c r="H94" s="258" t="s">
        <v>854</v>
      </c>
      <c r="I94" s="258" t="s">
        <v>855</v>
      </c>
      <c r="J94" s="258"/>
      <c r="K94" s="270"/>
    </row>
    <row r="95" spans="2:11" s="1" customFormat="1" ht="15" customHeight="1" x14ac:dyDescent="0.2">
      <c r="B95" s="281"/>
      <c r="C95" s="258" t="s">
        <v>856</v>
      </c>
      <c r="D95" s="258"/>
      <c r="E95" s="258"/>
      <c r="F95" s="279" t="s">
        <v>820</v>
      </c>
      <c r="G95" s="280"/>
      <c r="H95" s="258" t="s">
        <v>856</v>
      </c>
      <c r="I95" s="258" t="s">
        <v>855</v>
      </c>
      <c r="J95" s="258"/>
      <c r="K95" s="270"/>
    </row>
    <row r="96" spans="2:11" s="1" customFormat="1" ht="15" customHeight="1" x14ac:dyDescent="0.2">
      <c r="B96" s="281"/>
      <c r="C96" s="258" t="s">
        <v>39</v>
      </c>
      <c r="D96" s="258"/>
      <c r="E96" s="258"/>
      <c r="F96" s="279" t="s">
        <v>820</v>
      </c>
      <c r="G96" s="280"/>
      <c r="H96" s="258" t="s">
        <v>857</v>
      </c>
      <c r="I96" s="258" t="s">
        <v>855</v>
      </c>
      <c r="J96" s="258"/>
      <c r="K96" s="270"/>
    </row>
    <row r="97" spans="2:11" s="1" customFormat="1" ht="15" customHeight="1" x14ac:dyDescent="0.2">
      <c r="B97" s="281"/>
      <c r="C97" s="258" t="s">
        <v>49</v>
      </c>
      <c r="D97" s="258"/>
      <c r="E97" s="258"/>
      <c r="F97" s="279" t="s">
        <v>820</v>
      </c>
      <c r="G97" s="280"/>
      <c r="H97" s="258" t="s">
        <v>858</v>
      </c>
      <c r="I97" s="258" t="s">
        <v>855</v>
      </c>
      <c r="J97" s="258"/>
      <c r="K97" s="270"/>
    </row>
    <row r="98" spans="2:11" s="1" customFormat="1" ht="15" customHeight="1" x14ac:dyDescent="0.2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pans="2:11" s="1" customFormat="1" ht="18.75" customHeight="1" x14ac:dyDescent="0.2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pans="2:11" s="1" customFormat="1" ht="18.75" customHeight="1" x14ac:dyDescent="0.2">
      <c r="B100" s="265"/>
      <c r="C100" s="265"/>
      <c r="D100" s="265"/>
      <c r="E100" s="265"/>
      <c r="F100" s="265"/>
      <c r="G100" s="265"/>
      <c r="H100" s="265"/>
      <c r="I100" s="265"/>
      <c r="J100" s="265"/>
      <c r="K100" s="265"/>
    </row>
    <row r="101" spans="2:11" s="1" customFormat="1" ht="7.5" customHeight="1" x14ac:dyDescent="0.2">
      <c r="B101" s="266"/>
      <c r="C101" s="267"/>
      <c r="D101" s="267"/>
      <c r="E101" s="267"/>
      <c r="F101" s="267"/>
      <c r="G101" s="267"/>
      <c r="H101" s="267"/>
      <c r="I101" s="267"/>
      <c r="J101" s="267"/>
      <c r="K101" s="268"/>
    </row>
    <row r="102" spans="2:11" s="1" customFormat="1" ht="45" customHeight="1" x14ac:dyDescent="0.2">
      <c r="B102" s="269"/>
      <c r="C102" s="387" t="s">
        <v>859</v>
      </c>
      <c r="D102" s="387"/>
      <c r="E102" s="387"/>
      <c r="F102" s="387"/>
      <c r="G102" s="387"/>
      <c r="H102" s="387"/>
      <c r="I102" s="387"/>
      <c r="J102" s="387"/>
      <c r="K102" s="270"/>
    </row>
    <row r="103" spans="2:11" s="1" customFormat="1" ht="17.25" customHeight="1" x14ac:dyDescent="0.2">
      <c r="B103" s="269"/>
      <c r="C103" s="271" t="s">
        <v>814</v>
      </c>
      <c r="D103" s="271"/>
      <c r="E103" s="271"/>
      <c r="F103" s="271" t="s">
        <v>815</v>
      </c>
      <c r="G103" s="272"/>
      <c r="H103" s="271" t="s">
        <v>55</v>
      </c>
      <c r="I103" s="271" t="s">
        <v>58</v>
      </c>
      <c r="J103" s="271" t="s">
        <v>816</v>
      </c>
      <c r="K103" s="270"/>
    </row>
    <row r="104" spans="2:11" s="1" customFormat="1" ht="17.25" customHeight="1" x14ac:dyDescent="0.2">
      <c r="B104" s="269"/>
      <c r="C104" s="273" t="s">
        <v>817</v>
      </c>
      <c r="D104" s="273"/>
      <c r="E104" s="273"/>
      <c r="F104" s="274" t="s">
        <v>818</v>
      </c>
      <c r="G104" s="275"/>
      <c r="H104" s="273"/>
      <c r="I104" s="273"/>
      <c r="J104" s="273" t="s">
        <v>819</v>
      </c>
      <c r="K104" s="270"/>
    </row>
    <row r="105" spans="2:11" s="1" customFormat="1" ht="5.25" customHeight="1" x14ac:dyDescent="0.2">
      <c r="B105" s="269"/>
      <c r="C105" s="271"/>
      <c r="D105" s="271"/>
      <c r="E105" s="271"/>
      <c r="F105" s="271"/>
      <c r="G105" s="289"/>
      <c r="H105" s="271"/>
      <c r="I105" s="271"/>
      <c r="J105" s="271"/>
      <c r="K105" s="270"/>
    </row>
    <row r="106" spans="2:11" s="1" customFormat="1" ht="15" customHeight="1" x14ac:dyDescent="0.2">
      <c r="B106" s="269"/>
      <c r="C106" s="258" t="s">
        <v>54</v>
      </c>
      <c r="D106" s="278"/>
      <c r="E106" s="278"/>
      <c r="F106" s="279" t="s">
        <v>820</v>
      </c>
      <c r="G106" s="258"/>
      <c r="H106" s="258" t="s">
        <v>860</v>
      </c>
      <c r="I106" s="258" t="s">
        <v>822</v>
      </c>
      <c r="J106" s="258">
        <v>20</v>
      </c>
      <c r="K106" s="270"/>
    </row>
    <row r="107" spans="2:11" s="1" customFormat="1" ht="15" customHeight="1" x14ac:dyDescent="0.2">
      <c r="B107" s="269"/>
      <c r="C107" s="258" t="s">
        <v>823</v>
      </c>
      <c r="D107" s="258"/>
      <c r="E107" s="258"/>
      <c r="F107" s="279" t="s">
        <v>820</v>
      </c>
      <c r="G107" s="258"/>
      <c r="H107" s="258" t="s">
        <v>860</v>
      </c>
      <c r="I107" s="258" t="s">
        <v>822</v>
      </c>
      <c r="J107" s="258">
        <v>120</v>
      </c>
      <c r="K107" s="270"/>
    </row>
    <row r="108" spans="2:11" s="1" customFormat="1" ht="15" customHeight="1" x14ac:dyDescent="0.2">
      <c r="B108" s="281"/>
      <c r="C108" s="258" t="s">
        <v>825</v>
      </c>
      <c r="D108" s="258"/>
      <c r="E108" s="258"/>
      <c r="F108" s="279" t="s">
        <v>826</v>
      </c>
      <c r="G108" s="258"/>
      <c r="H108" s="258" t="s">
        <v>860</v>
      </c>
      <c r="I108" s="258" t="s">
        <v>822</v>
      </c>
      <c r="J108" s="258">
        <v>50</v>
      </c>
      <c r="K108" s="270"/>
    </row>
    <row r="109" spans="2:11" s="1" customFormat="1" ht="15" customHeight="1" x14ac:dyDescent="0.2">
      <c r="B109" s="281"/>
      <c r="C109" s="258" t="s">
        <v>828</v>
      </c>
      <c r="D109" s="258"/>
      <c r="E109" s="258"/>
      <c r="F109" s="279" t="s">
        <v>820</v>
      </c>
      <c r="G109" s="258"/>
      <c r="H109" s="258" t="s">
        <v>860</v>
      </c>
      <c r="I109" s="258" t="s">
        <v>830</v>
      </c>
      <c r="J109" s="258"/>
      <c r="K109" s="270"/>
    </row>
    <row r="110" spans="2:11" s="1" customFormat="1" ht="15" customHeight="1" x14ac:dyDescent="0.2">
      <c r="B110" s="281"/>
      <c r="C110" s="258" t="s">
        <v>839</v>
      </c>
      <c r="D110" s="258"/>
      <c r="E110" s="258"/>
      <c r="F110" s="279" t="s">
        <v>826</v>
      </c>
      <c r="G110" s="258"/>
      <c r="H110" s="258" t="s">
        <v>860</v>
      </c>
      <c r="I110" s="258" t="s">
        <v>822</v>
      </c>
      <c r="J110" s="258">
        <v>50</v>
      </c>
      <c r="K110" s="270"/>
    </row>
    <row r="111" spans="2:11" s="1" customFormat="1" ht="15" customHeight="1" x14ac:dyDescent="0.2">
      <c r="B111" s="281"/>
      <c r="C111" s="258" t="s">
        <v>847</v>
      </c>
      <c r="D111" s="258"/>
      <c r="E111" s="258"/>
      <c r="F111" s="279" t="s">
        <v>826</v>
      </c>
      <c r="G111" s="258"/>
      <c r="H111" s="258" t="s">
        <v>860</v>
      </c>
      <c r="I111" s="258" t="s">
        <v>822</v>
      </c>
      <c r="J111" s="258">
        <v>50</v>
      </c>
      <c r="K111" s="270"/>
    </row>
    <row r="112" spans="2:11" s="1" customFormat="1" ht="15" customHeight="1" x14ac:dyDescent="0.2">
      <c r="B112" s="281"/>
      <c r="C112" s="258" t="s">
        <v>845</v>
      </c>
      <c r="D112" s="258"/>
      <c r="E112" s="258"/>
      <c r="F112" s="279" t="s">
        <v>826</v>
      </c>
      <c r="G112" s="258"/>
      <c r="H112" s="258" t="s">
        <v>860</v>
      </c>
      <c r="I112" s="258" t="s">
        <v>822</v>
      </c>
      <c r="J112" s="258">
        <v>50</v>
      </c>
      <c r="K112" s="270"/>
    </row>
    <row r="113" spans="2:11" s="1" customFormat="1" ht="15" customHeight="1" x14ac:dyDescent="0.2">
      <c r="B113" s="281"/>
      <c r="C113" s="258" t="s">
        <v>54</v>
      </c>
      <c r="D113" s="258"/>
      <c r="E113" s="258"/>
      <c r="F113" s="279" t="s">
        <v>820</v>
      </c>
      <c r="G113" s="258"/>
      <c r="H113" s="258" t="s">
        <v>861</v>
      </c>
      <c r="I113" s="258" t="s">
        <v>822</v>
      </c>
      <c r="J113" s="258">
        <v>20</v>
      </c>
      <c r="K113" s="270"/>
    </row>
    <row r="114" spans="2:11" s="1" customFormat="1" ht="15" customHeight="1" x14ac:dyDescent="0.2">
      <c r="B114" s="281"/>
      <c r="C114" s="258" t="s">
        <v>862</v>
      </c>
      <c r="D114" s="258"/>
      <c r="E114" s="258"/>
      <c r="F114" s="279" t="s">
        <v>820</v>
      </c>
      <c r="G114" s="258"/>
      <c r="H114" s="258" t="s">
        <v>863</v>
      </c>
      <c r="I114" s="258" t="s">
        <v>822</v>
      </c>
      <c r="J114" s="258">
        <v>120</v>
      </c>
      <c r="K114" s="270"/>
    </row>
    <row r="115" spans="2:11" s="1" customFormat="1" ht="15" customHeight="1" x14ac:dyDescent="0.2">
      <c r="B115" s="281"/>
      <c r="C115" s="258" t="s">
        <v>39</v>
      </c>
      <c r="D115" s="258"/>
      <c r="E115" s="258"/>
      <c r="F115" s="279" t="s">
        <v>820</v>
      </c>
      <c r="G115" s="258"/>
      <c r="H115" s="258" t="s">
        <v>864</v>
      </c>
      <c r="I115" s="258" t="s">
        <v>855</v>
      </c>
      <c r="J115" s="258"/>
      <c r="K115" s="270"/>
    </row>
    <row r="116" spans="2:11" s="1" customFormat="1" ht="15" customHeight="1" x14ac:dyDescent="0.2">
      <c r="B116" s="281"/>
      <c r="C116" s="258" t="s">
        <v>49</v>
      </c>
      <c r="D116" s="258"/>
      <c r="E116" s="258"/>
      <c r="F116" s="279" t="s">
        <v>820</v>
      </c>
      <c r="G116" s="258"/>
      <c r="H116" s="258" t="s">
        <v>865</v>
      </c>
      <c r="I116" s="258" t="s">
        <v>855</v>
      </c>
      <c r="J116" s="258"/>
      <c r="K116" s="270"/>
    </row>
    <row r="117" spans="2:11" s="1" customFormat="1" ht="15" customHeight="1" x14ac:dyDescent="0.2">
      <c r="B117" s="281"/>
      <c r="C117" s="258" t="s">
        <v>58</v>
      </c>
      <c r="D117" s="258"/>
      <c r="E117" s="258"/>
      <c r="F117" s="279" t="s">
        <v>820</v>
      </c>
      <c r="G117" s="258"/>
      <c r="H117" s="258" t="s">
        <v>866</v>
      </c>
      <c r="I117" s="258" t="s">
        <v>867</v>
      </c>
      <c r="J117" s="258"/>
      <c r="K117" s="270"/>
    </row>
    <row r="118" spans="2:11" s="1" customFormat="1" ht="15" customHeight="1" x14ac:dyDescent="0.2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pans="2:11" s="1" customFormat="1" ht="18.75" customHeight="1" x14ac:dyDescent="0.2">
      <c r="B119" s="291"/>
      <c r="C119" s="292"/>
      <c r="D119" s="292"/>
      <c r="E119" s="292"/>
      <c r="F119" s="293"/>
      <c r="G119" s="292"/>
      <c r="H119" s="292"/>
      <c r="I119" s="292"/>
      <c r="J119" s="292"/>
      <c r="K119" s="291"/>
    </row>
    <row r="120" spans="2:11" s="1" customFormat="1" ht="18.75" customHeight="1" x14ac:dyDescent="0.2"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</row>
    <row r="121" spans="2:11" s="1" customFormat="1" ht="7.5" customHeight="1" x14ac:dyDescent="0.2">
      <c r="B121" s="294"/>
      <c r="C121" s="295"/>
      <c r="D121" s="295"/>
      <c r="E121" s="295"/>
      <c r="F121" s="295"/>
      <c r="G121" s="295"/>
      <c r="H121" s="295"/>
      <c r="I121" s="295"/>
      <c r="J121" s="295"/>
      <c r="K121" s="296"/>
    </row>
    <row r="122" spans="2:11" s="1" customFormat="1" ht="45" customHeight="1" x14ac:dyDescent="0.2">
      <c r="B122" s="297"/>
      <c r="C122" s="385" t="s">
        <v>868</v>
      </c>
      <c r="D122" s="385"/>
      <c r="E122" s="385"/>
      <c r="F122" s="385"/>
      <c r="G122" s="385"/>
      <c r="H122" s="385"/>
      <c r="I122" s="385"/>
      <c r="J122" s="385"/>
      <c r="K122" s="298"/>
    </row>
    <row r="123" spans="2:11" s="1" customFormat="1" ht="17.25" customHeight="1" x14ac:dyDescent="0.2">
      <c r="B123" s="299"/>
      <c r="C123" s="271" t="s">
        <v>814</v>
      </c>
      <c r="D123" s="271"/>
      <c r="E123" s="271"/>
      <c r="F123" s="271" t="s">
        <v>815</v>
      </c>
      <c r="G123" s="272"/>
      <c r="H123" s="271" t="s">
        <v>55</v>
      </c>
      <c r="I123" s="271" t="s">
        <v>58</v>
      </c>
      <c r="J123" s="271" t="s">
        <v>816</v>
      </c>
      <c r="K123" s="300"/>
    </row>
    <row r="124" spans="2:11" s="1" customFormat="1" ht="17.25" customHeight="1" x14ac:dyDescent="0.2">
      <c r="B124" s="299"/>
      <c r="C124" s="273" t="s">
        <v>817</v>
      </c>
      <c r="D124" s="273"/>
      <c r="E124" s="273"/>
      <c r="F124" s="274" t="s">
        <v>818</v>
      </c>
      <c r="G124" s="275"/>
      <c r="H124" s="273"/>
      <c r="I124" s="273"/>
      <c r="J124" s="273" t="s">
        <v>819</v>
      </c>
      <c r="K124" s="300"/>
    </row>
    <row r="125" spans="2:11" s="1" customFormat="1" ht="5.25" customHeight="1" x14ac:dyDescent="0.2">
      <c r="B125" s="301"/>
      <c r="C125" s="276"/>
      <c r="D125" s="276"/>
      <c r="E125" s="276"/>
      <c r="F125" s="276"/>
      <c r="G125" s="302"/>
      <c r="H125" s="276"/>
      <c r="I125" s="276"/>
      <c r="J125" s="276"/>
      <c r="K125" s="303"/>
    </row>
    <row r="126" spans="2:11" s="1" customFormat="1" ht="15" customHeight="1" x14ac:dyDescent="0.2">
      <c r="B126" s="301"/>
      <c r="C126" s="258" t="s">
        <v>823</v>
      </c>
      <c r="D126" s="278"/>
      <c r="E126" s="278"/>
      <c r="F126" s="279" t="s">
        <v>820</v>
      </c>
      <c r="G126" s="258"/>
      <c r="H126" s="258" t="s">
        <v>860</v>
      </c>
      <c r="I126" s="258" t="s">
        <v>822</v>
      </c>
      <c r="J126" s="258">
        <v>120</v>
      </c>
      <c r="K126" s="304"/>
    </row>
    <row r="127" spans="2:11" s="1" customFormat="1" ht="15" customHeight="1" x14ac:dyDescent="0.2">
      <c r="B127" s="301"/>
      <c r="C127" s="258" t="s">
        <v>869</v>
      </c>
      <c r="D127" s="258"/>
      <c r="E127" s="258"/>
      <c r="F127" s="279" t="s">
        <v>820</v>
      </c>
      <c r="G127" s="258"/>
      <c r="H127" s="258" t="s">
        <v>870</v>
      </c>
      <c r="I127" s="258" t="s">
        <v>822</v>
      </c>
      <c r="J127" s="258" t="s">
        <v>871</v>
      </c>
      <c r="K127" s="304"/>
    </row>
    <row r="128" spans="2:11" s="1" customFormat="1" ht="15" customHeight="1" x14ac:dyDescent="0.2">
      <c r="B128" s="301"/>
      <c r="C128" s="258" t="s">
        <v>768</v>
      </c>
      <c r="D128" s="258"/>
      <c r="E128" s="258"/>
      <c r="F128" s="279" t="s">
        <v>820</v>
      </c>
      <c r="G128" s="258"/>
      <c r="H128" s="258" t="s">
        <v>872</v>
      </c>
      <c r="I128" s="258" t="s">
        <v>822</v>
      </c>
      <c r="J128" s="258" t="s">
        <v>871</v>
      </c>
      <c r="K128" s="304"/>
    </row>
    <row r="129" spans="2:11" s="1" customFormat="1" ht="15" customHeight="1" x14ac:dyDescent="0.2">
      <c r="B129" s="301"/>
      <c r="C129" s="258" t="s">
        <v>831</v>
      </c>
      <c r="D129" s="258"/>
      <c r="E129" s="258"/>
      <c r="F129" s="279" t="s">
        <v>826</v>
      </c>
      <c r="G129" s="258"/>
      <c r="H129" s="258" t="s">
        <v>832</v>
      </c>
      <c r="I129" s="258" t="s">
        <v>822</v>
      </c>
      <c r="J129" s="258">
        <v>15</v>
      </c>
      <c r="K129" s="304"/>
    </row>
    <row r="130" spans="2:11" s="1" customFormat="1" ht="15" customHeight="1" x14ac:dyDescent="0.2">
      <c r="B130" s="301"/>
      <c r="C130" s="282" t="s">
        <v>833</v>
      </c>
      <c r="D130" s="282"/>
      <c r="E130" s="282"/>
      <c r="F130" s="283" t="s">
        <v>826</v>
      </c>
      <c r="G130" s="282"/>
      <c r="H130" s="282" t="s">
        <v>834</v>
      </c>
      <c r="I130" s="282" t="s">
        <v>822</v>
      </c>
      <c r="J130" s="282">
        <v>15</v>
      </c>
      <c r="K130" s="304"/>
    </row>
    <row r="131" spans="2:11" s="1" customFormat="1" ht="15" customHeight="1" x14ac:dyDescent="0.2">
      <c r="B131" s="301"/>
      <c r="C131" s="282" t="s">
        <v>835</v>
      </c>
      <c r="D131" s="282"/>
      <c r="E131" s="282"/>
      <c r="F131" s="283" t="s">
        <v>826</v>
      </c>
      <c r="G131" s="282"/>
      <c r="H131" s="282" t="s">
        <v>836</v>
      </c>
      <c r="I131" s="282" t="s">
        <v>822</v>
      </c>
      <c r="J131" s="282">
        <v>20</v>
      </c>
      <c r="K131" s="304"/>
    </row>
    <row r="132" spans="2:11" s="1" customFormat="1" ht="15" customHeight="1" x14ac:dyDescent="0.2">
      <c r="B132" s="301"/>
      <c r="C132" s="282" t="s">
        <v>837</v>
      </c>
      <c r="D132" s="282"/>
      <c r="E132" s="282"/>
      <c r="F132" s="283" t="s">
        <v>826</v>
      </c>
      <c r="G132" s="282"/>
      <c r="H132" s="282" t="s">
        <v>838</v>
      </c>
      <c r="I132" s="282" t="s">
        <v>822</v>
      </c>
      <c r="J132" s="282">
        <v>20</v>
      </c>
      <c r="K132" s="304"/>
    </row>
    <row r="133" spans="2:11" s="1" customFormat="1" ht="15" customHeight="1" x14ac:dyDescent="0.2">
      <c r="B133" s="301"/>
      <c r="C133" s="258" t="s">
        <v>825</v>
      </c>
      <c r="D133" s="258"/>
      <c r="E133" s="258"/>
      <c r="F133" s="279" t="s">
        <v>826</v>
      </c>
      <c r="G133" s="258"/>
      <c r="H133" s="258" t="s">
        <v>860</v>
      </c>
      <c r="I133" s="258" t="s">
        <v>822</v>
      </c>
      <c r="J133" s="258">
        <v>50</v>
      </c>
      <c r="K133" s="304"/>
    </row>
    <row r="134" spans="2:11" s="1" customFormat="1" ht="15" customHeight="1" x14ac:dyDescent="0.2">
      <c r="B134" s="301"/>
      <c r="C134" s="258" t="s">
        <v>839</v>
      </c>
      <c r="D134" s="258"/>
      <c r="E134" s="258"/>
      <c r="F134" s="279" t="s">
        <v>826</v>
      </c>
      <c r="G134" s="258"/>
      <c r="H134" s="258" t="s">
        <v>860</v>
      </c>
      <c r="I134" s="258" t="s">
        <v>822</v>
      </c>
      <c r="J134" s="258">
        <v>50</v>
      </c>
      <c r="K134" s="304"/>
    </row>
    <row r="135" spans="2:11" s="1" customFormat="1" ht="15" customHeight="1" x14ac:dyDescent="0.2">
      <c r="B135" s="301"/>
      <c r="C135" s="258" t="s">
        <v>845</v>
      </c>
      <c r="D135" s="258"/>
      <c r="E135" s="258"/>
      <c r="F135" s="279" t="s">
        <v>826</v>
      </c>
      <c r="G135" s="258"/>
      <c r="H135" s="258" t="s">
        <v>860</v>
      </c>
      <c r="I135" s="258" t="s">
        <v>822</v>
      </c>
      <c r="J135" s="258">
        <v>50</v>
      </c>
      <c r="K135" s="304"/>
    </row>
    <row r="136" spans="2:11" s="1" customFormat="1" ht="15" customHeight="1" x14ac:dyDescent="0.2">
      <c r="B136" s="301"/>
      <c r="C136" s="258" t="s">
        <v>847</v>
      </c>
      <c r="D136" s="258"/>
      <c r="E136" s="258"/>
      <c r="F136" s="279" t="s">
        <v>826</v>
      </c>
      <c r="G136" s="258"/>
      <c r="H136" s="258" t="s">
        <v>860</v>
      </c>
      <c r="I136" s="258" t="s">
        <v>822</v>
      </c>
      <c r="J136" s="258">
        <v>50</v>
      </c>
      <c r="K136" s="304"/>
    </row>
    <row r="137" spans="2:11" s="1" customFormat="1" ht="15" customHeight="1" x14ac:dyDescent="0.2">
      <c r="B137" s="301"/>
      <c r="C137" s="258" t="s">
        <v>848</v>
      </c>
      <c r="D137" s="258"/>
      <c r="E137" s="258"/>
      <c r="F137" s="279" t="s">
        <v>826</v>
      </c>
      <c r="G137" s="258"/>
      <c r="H137" s="258" t="s">
        <v>873</v>
      </c>
      <c r="I137" s="258" t="s">
        <v>822</v>
      </c>
      <c r="J137" s="258">
        <v>255</v>
      </c>
      <c r="K137" s="304"/>
    </row>
    <row r="138" spans="2:11" s="1" customFormat="1" ht="15" customHeight="1" x14ac:dyDescent="0.2">
      <c r="B138" s="301"/>
      <c r="C138" s="258" t="s">
        <v>850</v>
      </c>
      <c r="D138" s="258"/>
      <c r="E138" s="258"/>
      <c r="F138" s="279" t="s">
        <v>820</v>
      </c>
      <c r="G138" s="258"/>
      <c r="H138" s="258" t="s">
        <v>874</v>
      </c>
      <c r="I138" s="258" t="s">
        <v>852</v>
      </c>
      <c r="J138" s="258"/>
      <c r="K138" s="304"/>
    </row>
    <row r="139" spans="2:11" s="1" customFormat="1" ht="15" customHeight="1" x14ac:dyDescent="0.2">
      <c r="B139" s="301"/>
      <c r="C139" s="258" t="s">
        <v>853</v>
      </c>
      <c r="D139" s="258"/>
      <c r="E139" s="258"/>
      <c r="F139" s="279" t="s">
        <v>820</v>
      </c>
      <c r="G139" s="258"/>
      <c r="H139" s="258" t="s">
        <v>875</v>
      </c>
      <c r="I139" s="258" t="s">
        <v>855</v>
      </c>
      <c r="J139" s="258"/>
      <c r="K139" s="304"/>
    </row>
    <row r="140" spans="2:11" s="1" customFormat="1" ht="15" customHeight="1" x14ac:dyDescent="0.2">
      <c r="B140" s="301"/>
      <c r="C140" s="258" t="s">
        <v>856</v>
      </c>
      <c r="D140" s="258"/>
      <c r="E140" s="258"/>
      <c r="F140" s="279" t="s">
        <v>820</v>
      </c>
      <c r="G140" s="258"/>
      <c r="H140" s="258" t="s">
        <v>856</v>
      </c>
      <c r="I140" s="258" t="s">
        <v>855</v>
      </c>
      <c r="J140" s="258"/>
      <c r="K140" s="304"/>
    </row>
    <row r="141" spans="2:11" s="1" customFormat="1" ht="15" customHeight="1" x14ac:dyDescent="0.2">
      <c r="B141" s="301"/>
      <c r="C141" s="258" t="s">
        <v>39</v>
      </c>
      <c r="D141" s="258"/>
      <c r="E141" s="258"/>
      <c r="F141" s="279" t="s">
        <v>820</v>
      </c>
      <c r="G141" s="258"/>
      <c r="H141" s="258" t="s">
        <v>876</v>
      </c>
      <c r="I141" s="258" t="s">
        <v>855</v>
      </c>
      <c r="J141" s="258"/>
      <c r="K141" s="304"/>
    </row>
    <row r="142" spans="2:11" s="1" customFormat="1" ht="15" customHeight="1" x14ac:dyDescent="0.2">
      <c r="B142" s="301"/>
      <c r="C142" s="258" t="s">
        <v>877</v>
      </c>
      <c r="D142" s="258"/>
      <c r="E142" s="258"/>
      <c r="F142" s="279" t="s">
        <v>820</v>
      </c>
      <c r="G142" s="258"/>
      <c r="H142" s="258" t="s">
        <v>878</v>
      </c>
      <c r="I142" s="258" t="s">
        <v>855</v>
      </c>
      <c r="J142" s="258"/>
      <c r="K142" s="304"/>
    </row>
    <row r="143" spans="2:11" s="1" customFormat="1" ht="15" customHeight="1" x14ac:dyDescent="0.2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spans="2:11" s="1" customFormat="1" ht="18.75" customHeight="1" x14ac:dyDescent="0.2">
      <c r="B144" s="292"/>
      <c r="C144" s="292"/>
      <c r="D144" s="292"/>
      <c r="E144" s="292"/>
      <c r="F144" s="293"/>
      <c r="G144" s="292"/>
      <c r="H144" s="292"/>
      <c r="I144" s="292"/>
      <c r="J144" s="292"/>
      <c r="K144" s="292"/>
    </row>
    <row r="145" spans="2:11" s="1" customFormat="1" ht="18.75" customHeight="1" x14ac:dyDescent="0.2">
      <c r="B145" s="265"/>
      <c r="C145" s="265"/>
      <c r="D145" s="265"/>
      <c r="E145" s="265"/>
      <c r="F145" s="265"/>
      <c r="G145" s="265"/>
      <c r="H145" s="265"/>
      <c r="I145" s="265"/>
      <c r="J145" s="265"/>
      <c r="K145" s="265"/>
    </row>
    <row r="146" spans="2:11" s="1" customFormat="1" ht="7.5" customHeight="1" x14ac:dyDescent="0.2">
      <c r="B146" s="266"/>
      <c r="C146" s="267"/>
      <c r="D146" s="267"/>
      <c r="E146" s="267"/>
      <c r="F146" s="267"/>
      <c r="G146" s="267"/>
      <c r="H146" s="267"/>
      <c r="I146" s="267"/>
      <c r="J146" s="267"/>
      <c r="K146" s="268"/>
    </row>
    <row r="147" spans="2:11" s="1" customFormat="1" ht="45" customHeight="1" x14ac:dyDescent="0.2">
      <c r="B147" s="269"/>
      <c r="C147" s="387" t="s">
        <v>879</v>
      </c>
      <c r="D147" s="387"/>
      <c r="E147" s="387"/>
      <c r="F147" s="387"/>
      <c r="G147" s="387"/>
      <c r="H147" s="387"/>
      <c r="I147" s="387"/>
      <c r="J147" s="387"/>
      <c r="K147" s="270"/>
    </row>
    <row r="148" spans="2:11" s="1" customFormat="1" ht="17.25" customHeight="1" x14ac:dyDescent="0.2">
      <c r="B148" s="269"/>
      <c r="C148" s="271" t="s">
        <v>814</v>
      </c>
      <c r="D148" s="271"/>
      <c r="E148" s="271"/>
      <c r="F148" s="271" t="s">
        <v>815</v>
      </c>
      <c r="G148" s="272"/>
      <c r="H148" s="271" t="s">
        <v>55</v>
      </c>
      <c r="I148" s="271" t="s">
        <v>58</v>
      </c>
      <c r="J148" s="271" t="s">
        <v>816</v>
      </c>
      <c r="K148" s="270"/>
    </row>
    <row r="149" spans="2:11" s="1" customFormat="1" ht="17.25" customHeight="1" x14ac:dyDescent="0.2">
      <c r="B149" s="269"/>
      <c r="C149" s="273" t="s">
        <v>817</v>
      </c>
      <c r="D149" s="273"/>
      <c r="E149" s="273"/>
      <c r="F149" s="274" t="s">
        <v>818</v>
      </c>
      <c r="G149" s="275"/>
      <c r="H149" s="273"/>
      <c r="I149" s="273"/>
      <c r="J149" s="273" t="s">
        <v>819</v>
      </c>
      <c r="K149" s="270"/>
    </row>
    <row r="150" spans="2:11" s="1" customFormat="1" ht="5.25" customHeight="1" x14ac:dyDescent="0.2">
      <c r="B150" s="281"/>
      <c r="C150" s="276"/>
      <c r="D150" s="276"/>
      <c r="E150" s="276"/>
      <c r="F150" s="276"/>
      <c r="G150" s="277"/>
      <c r="H150" s="276"/>
      <c r="I150" s="276"/>
      <c r="J150" s="276"/>
      <c r="K150" s="304"/>
    </row>
    <row r="151" spans="2:11" s="1" customFormat="1" ht="15" customHeight="1" x14ac:dyDescent="0.2">
      <c r="B151" s="281"/>
      <c r="C151" s="308" t="s">
        <v>823</v>
      </c>
      <c r="D151" s="258"/>
      <c r="E151" s="258"/>
      <c r="F151" s="309" t="s">
        <v>820</v>
      </c>
      <c r="G151" s="258"/>
      <c r="H151" s="308" t="s">
        <v>860</v>
      </c>
      <c r="I151" s="308" t="s">
        <v>822</v>
      </c>
      <c r="J151" s="308">
        <v>120</v>
      </c>
      <c r="K151" s="304"/>
    </row>
    <row r="152" spans="2:11" s="1" customFormat="1" ht="15" customHeight="1" x14ac:dyDescent="0.2">
      <c r="B152" s="281"/>
      <c r="C152" s="308" t="s">
        <v>869</v>
      </c>
      <c r="D152" s="258"/>
      <c r="E152" s="258"/>
      <c r="F152" s="309" t="s">
        <v>820</v>
      </c>
      <c r="G152" s="258"/>
      <c r="H152" s="308" t="s">
        <v>880</v>
      </c>
      <c r="I152" s="308" t="s">
        <v>822</v>
      </c>
      <c r="J152" s="308" t="s">
        <v>871</v>
      </c>
      <c r="K152" s="304"/>
    </row>
    <row r="153" spans="2:11" s="1" customFormat="1" ht="15" customHeight="1" x14ac:dyDescent="0.2">
      <c r="B153" s="281"/>
      <c r="C153" s="308" t="s">
        <v>768</v>
      </c>
      <c r="D153" s="258"/>
      <c r="E153" s="258"/>
      <c r="F153" s="309" t="s">
        <v>820</v>
      </c>
      <c r="G153" s="258"/>
      <c r="H153" s="308" t="s">
        <v>881</v>
      </c>
      <c r="I153" s="308" t="s">
        <v>822</v>
      </c>
      <c r="J153" s="308" t="s">
        <v>871</v>
      </c>
      <c r="K153" s="304"/>
    </row>
    <row r="154" spans="2:11" s="1" customFormat="1" ht="15" customHeight="1" x14ac:dyDescent="0.2">
      <c r="B154" s="281"/>
      <c r="C154" s="308" t="s">
        <v>825</v>
      </c>
      <c r="D154" s="258"/>
      <c r="E154" s="258"/>
      <c r="F154" s="309" t="s">
        <v>826</v>
      </c>
      <c r="G154" s="258"/>
      <c r="H154" s="308" t="s">
        <v>860</v>
      </c>
      <c r="I154" s="308" t="s">
        <v>822</v>
      </c>
      <c r="J154" s="308">
        <v>50</v>
      </c>
      <c r="K154" s="304"/>
    </row>
    <row r="155" spans="2:11" s="1" customFormat="1" ht="15" customHeight="1" x14ac:dyDescent="0.2">
      <c r="B155" s="281"/>
      <c r="C155" s="308" t="s">
        <v>828</v>
      </c>
      <c r="D155" s="258"/>
      <c r="E155" s="258"/>
      <c r="F155" s="309" t="s">
        <v>820</v>
      </c>
      <c r="G155" s="258"/>
      <c r="H155" s="308" t="s">
        <v>860</v>
      </c>
      <c r="I155" s="308" t="s">
        <v>830</v>
      </c>
      <c r="J155" s="308"/>
      <c r="K155" s="304"/>
    </row>
    <row r="156" spans="2:11" s="1" customFormat="1" ht="15" customHeight="1" x14ac:dyDescent="0.2">
      <c r="B156" s="281"/>
      <c r="C156" s="308" t="s">
        <v>839</v>
      </c>
      <c r="D156" s="258"/>
      <c r="E156" s="258"/>
      <c r="F156" s="309" t="s">
        <v>826</v>
      </c>
      <c r="G156" s="258"/>
      <c r="H156" s="308" t="s">
        <v>860</v>
      </c>
      <c r="I156" s="308" t="s">
        <v>822</v>
      </c>
      <c r="J156" s="308">
        <v>50</v>
      </c>
      <c r="K156" s="304"/>
    </row>
    <row r="157" spans="2:11" s="1" customFormat="1" ht="15" customHeight="1" x14ac:dyDescent="0.2">
      <c r="B157" s="281"/>
      <c r="C157" s="308" t="s">
        <v>847</v>
      </c>
      <c r="D157" s="258"/>
      <c r="E157" s="258"/>
      <c r="F157" s="309" t="s">
        <v>826</v>
      </c>
      <c r="G157" s="258"/>
      <c r="H157" s="308" t="s">
        <v>860</v>
      </c>
      <c r="I157" s="308" t="s">
        <v>822</v>
      </c>
      <c r="J157" s="308">
        <v>50</v>
      </c>
      <c r="K157" s="304"/>
    </row>
    <row r="158" spans="2:11" s="1" customFormat="1" ht="15" customHeight="1" x14ac:dyDescent="0.2">
      <c r="B158" s="281"/>
      <c r="C158" s="308" t="s">
        <v>845</v>
      </c>
      <c r="D158" s="258"/>
      <c r="E158" s="258"/>
      <c r="F158" s="309" t="s">
        <v>826</v>
      </c>
      <c r="G158" s="258"/>
      <c r="H158" s="308" t="s">
        <v>860</v>
      </c>
      <c r="I158" s="308" t="s">
        <v>822</v>
      </c>
      <c r="J158" s="308">
        <v>50</v>
      </c>
      <c r="K158" s="304"/>
    </row>
    <row r="159" spans="2:11" s="1" customFormat="1" ht="15" customHeight="1" x14ac:dyDescent="0.2">
      <c r="B159" s="281"/>
      <c r="C159" s="308" t="s">
        <v>105</v>
      </c>
      <c r="D159" s="258"/>
      <c r="E159" s="258"/>
      <c r="F159" s="309" t="s">
        <v>820</v>
      </c>
      <c r="G159" s="258"/>
      <c r="H159" s="308" t="s">
        <v>882</v>
      </c>
      <c r="I159" s="308" t="s">
        <v>822</v>
      </c>
      <c r="J159" s="308" t="s">
        <v>883</v>
      </c>
      <c r="K159" s="304"/>
    </row>
    <row r="160" spans="2:11" s="1" customFormat="1" ht="15" customHeight="1" x14ac:dyDescent="0.2">
      <c r="B160" s="281"/>
      <c r="C160" s="308" t="s">
        <v>884</v>
      </c>
      <c r="D160" s="258"/>
      <c r="E160" s="258"/>
      <c r="F160" s="309" t="s">
        <v>820</v>
      </c>
      <c r="G160" s="258"/>
      <c r="H160" s="308" t="s">
        <v>885</v>
      </c>
      <c r="I160" s="308" t="s">
        <v>855</v>
      </c>
      <c r="J160" s="308"/>
      <c r="K160" s="304"/>
    </row>
    <row r="161" spans="2:11" s="1" customFormat="1" ht="15" customHeight="1" x14ac:dyDescent="0.2">
      <c r="B161" s="310"/>
      <c r="C161" s="290"/>
      <c r="D161" s="290"/>
      <c r="E161" s="290"/>
      <c r="F161" s="290"/>
      <c r="G161" s="290"/>
      <c r="H161" s="290"/>
      <c r="I161" s="290"/>
      <c r="J161" s="290"/>
      <c r="K161" s="311"/>
    </row>
    <row r="162" spans="2:11" s="1" customFormat="1" ht="18.75" customHeight="1" x14ac:dyDescent="0.2">
      <c r="B162" s="292"/>
      <c r="C162" s="302"/>
      <c r="D162" s="302"/>
      <c r="E162" s="302"/>
      <c r="F162" s="312"/>
      <c r="G162" s="302"/>
      <c r="H162" s="302"/>
      <c r="I162" s="302"/>
      <c r="J162" s="302"/>
      <c r="K162" s="292"/>
    </row>
    <row r="163" spans="2:11" s="1" customFormat="1" ht="18.75" customHeight="1" x14ac:dyDescent="0.2">
      <c r="B163" s="265"/>
      <c r="C163" s="265"/>
      <c r="D163" s="265"/>
      <c r="E163" s="265"/>
      <c r="F163" s="265"/>
      <c r="G163" s="265"/>
      <c r="H163" s="265"/>
      <c r="I163" s="265"/>
      <c r="J163" s="265"/>
      <c r="K163" s="265"/>
    </row>
    <row r="164" spans="2:11" s="1" customFormat="1" ht="7.5" customHeight="1" x14ac:dyDescent="0.2">
      <c r="B164" s="247"/>
      <c r="C164" s="248"/>
      <c r="D164" s="248"/>
      <c r="E164" s="248"/>
      <c r="F164" s="248"/>
      <c r="G164" s="248"/>
      <c r="H164" s="248"/>
      <c r="I164" s="248"/>
      <c r="J164" s="248"/>
      <c r="K164" s="249"/>
    </row>
    <row r="165" spans="2:11" s="1" customFormat="1" ht="45" customHeight="1" x14ac:dyDescent="0.2">
      <c r="B165" s="250"/>
      <c r="C165" s="385" t="s">
        <v>886</v>
      </c>
      <c r="D165" s="385"/>
      <c r="E165" s="385"/>
      <c r="F165" s="385"/>
      <c r="G165" s="385"/>
      <c r="H165" s="385"/>
      <c r="I165" s="385"/>
      <c r="J165" s="385"/>
      <c r="K165" s="251"/>
    </row>
    <row r="166" spans="2:11" s="1" customFormat="1" ht="17.25" customHeight="1" x14ac:dyDescent="0.2">
      <c r="B166" s="250"/>
      <c r="C166" s="271" t="s">
        <v>814</v>
      </c>
      <c r="D166" s="271"/>
      <c r="E166" s="271"/>
      <c r="F166" s="271" t="s">
        <v>815</v>
      </c>
      <c r="G166" s="313"/>
      <c r="H166" s="314" t="s">
        <v>55</v>
      </c>
      <c r="I166" s="314" t="s">
        <v>58</v>
      </c>
      <c r="J166" s="271" t="s">
        <v>816</v>
      </c>
      <c r="K166" s="251"/>
    </row>
    <row r="167" spans="2:11" s="1" customFormat="1" ht="17.25" customHeight="1" x14ac:dyDescent="0.2">
      <c r="B167" s="252"/>
      <c r="C167" s="273" t="s">
        <v>817</v>
      </c>
      <c r="D167" s="273"/>
      <c r="E167" s="273"/>
      <c r="F167" s="274" t="s">
        <v>818</v>
      </c>
      <c r="G167" s="315"/>
      <c r="H167" s="316"/>
      <c r="I167" s="316"/>
      <c r="J167" s="273" t="s">
        <v>819</v>
      </c>
      <c r="K167" s="253"/>
    </row>
    <row r="168" spans="2:11" s="1" customFormat="1" ht="5.25" customHeight="1" x14ac:dyDescent="0.2">
      <c r="B168" s="281"/>
      <c r="C168" s="276"/>
      <c r="D168" s="276"/>
      <c r="E168" s="276"/>
      <c r="F168" s="276"/>
      <c r="G168" s="277"/>
      <c r="H168" s="276"/>
      <c r="I168" s="276"/>
      <c r="J168" s="276"/>
      <c r="K168" s="304"/>
    </row>
    <row r="169" spans="2:11" s="1" customFormat="1" ht="15" customHeight="1" x14ac:dyDescent="0.2">
      <c r="B169" s="281"/>
      <c r="C169" s="258" t="s">
        <v>823</v>
      </c>
      <c r="D169" s="258"/>
      <c r="E169" s="258"/>
      <c r="F169" s="279" t="s">
        <v>820</v>
      </c>
      <c r="G169" s="258"/>
      <c r="H169" s="258" t="s">
        <v>860</v>
      </c>
      <c r="I169" s="258" t="s">
        <v>822</v>
      </c>
      <c r="J169" s="258">
        <v>120</v>
      </c>
      <c r="K169" s="304"/>
    </row>
    <row r="170" spans="2:11" s="1" customFormat="1" ht="15" customHeight="1" x14ac:dyDescent="0.2">
      <c r="B170" s="281"/>
      <c r="C170" s="258" t="s">
        <v>869</v>
      </c>
      <c r="D170" s="258"/>
      <c r="E170" s="258"/>
      <c r="F170" s="279" t="s">
        <v>820</v>
      </c>
      <c r="G170" s="258"/>
      <c r="H170" s="258" t="s">
        <v>870</v>
      </c>
      <c r="I170" s="258" t="s">
        <v>822</v>
      </c>
      <c r="J170" s="258" t="s">
        <v>871</v>
      </c>
      <c r="K170" s="304"/>
    </row>
    <row r="171" spans="2:11" s="1" customFormat="1" ht="15" customHeight="1" x14ac:dyDescent="0.2">
      <c r="B171" s="281"/>
      <c r="C171" s="258" t="s">
        <v>768</v>
      </c>
      <c r="D171" s="258"/>
      <c r="E171" s="258"/>
      <c r="F171" s="279" t="s">
        <v>820</v>
      </c>
      <c r="G171" s="258"/>
      <c r="H171" s="258" t="s">
        <v>887</v>
      </c>
      <c r="I171" s="258" t="s">
        <v>822</v>
      </c>
      <c r="J171" s="258" t="s">
        <v>871</v>
      </c>
      <c r="K171" s="304"/>
    </row>
    <row r="172" spans="2:11" s="1" customFormat="1" ht="15" customHeight="1" x14ac:dyDescent="0.2">
      <c r="B172" s="281"/>
      <c r="C172" s="258" t="s">
        <v>825</v>
      </c>
      <c r="D172" s="258"/>
      <c r="E172" s="258"/>
      <c r="F172" s="279" t="s">
        <v>826</v>
      </c>
      <c r="G172" s="258"/>
      <c r="H172" s="258" t="s">
        <v>887</v>
      </c>
      <c r="I172" s="258" t="s">
        <v>822</v>
      </c>
      <c r="J172" s="258">
        <v>50</v>
      </c>
      <c r="K172" s="304"/>
    </row>
    <row r="173" spans="2:11" s="1" customFormat="1" ht="15" customHeight="1" x14ac:dyDescent="0.2">
      <c r="B173" s="281"/>
      <c r="C173" s="258" t="s">
        <v>828</v>
      </c>
      <c r="D173" s="258"/>
      <c r="E173" s="258"/>
      <c r="F173" s="279" t="s">
        <v>820</v>
      </c>
      <c r="G173" s="258"/>
      <c r="H173" s="258" t="s">
        <v>887</v>
      </c>
      <c r="I173" s="258" t="s">
        <v>830</v>
      </c>
      <c r="J173" s="258"/>
      <c r="K173" s="304"/>
    </row>
    <row r="174" spans="2:11" s="1" customFormat="1" ht="15" customHeight="1" x14ac:dyDescent="0.2">
      <c r="B174" s="281"/>
      <c r="C174" s="258" t="s">
        <v>839</v>
      </c>
      <c r="D174" s="258"/>
      <c r="E174" s="258"/>
      <c r="F174" s="279" t="s">
        <v>826</v>
      </c>
      <c r="G174" s="258"/>
      <c r="H174" s="258" t="s">
        <v>887</v>
      </c>
      <c r="I174" s="258" t="s">
        <v>822</v>
      </c>
      <c r="J174" s="258">
        <v>50</v>
      </c>
      <c r="K174" s="304"/>
    </row>
    <row r="175" spans="2:11" s="1" customFormat="1" ht="15" customHeight="1" x14ac:dyDescent="0.2">
      <c r="B175" s="281"/>
      <c r="C175" s="258" t="s">
        <v>847</v>
      </c>
      <c r="D175" s="258"/>
      <c r="E175" s="258"/>
      <c r="F175" s="279" t="s">
        <v>826</v>
      </c>
      <c r="G175" s="258"/>
      <c r="H175" s="258" t="s">
        <v>887</v>
      </c>
      <c r="I175" s="258" t="s">
        <v>822</v>
      </c>
      <c r="J175" s="258">
        <v>50</v>
      </c>
      <c r="K175" s="304"/>
    </row>
    <row r="176" spans="2:11" s="1" customFormat="1" ht="15" customHeight="1" x14ac:dyDescent="0.2">
      <c r="B176" s="281"/>
      <c r="C176" s="258" t="s">
        <v>845</v>
      </c>
      <c r="D176" s="258"/>
      <c r="E176" s="258"/>
      <c r="F176" s="279" t="s">
        <v>826</v>
      </c>
      <c r="G176" s="258"/>
      <c r="H176" s="258" t="s">
        <v>887</v>
      </c>
      <c r="I176" s="258" t="s">
        <v>822</v>
      </c>
      <c r="J176" s="258">
        <v>50</v>
      </c>
      <c r="K176" s="304"/>
    </row>
    <row r="177" spans="2:11" s="1" customFormat="1" ht="15" customHeight="1" x14ac:dyDescent="0.2">
      <c r="B177" s="281"/>
      <c r="C177" s="258" t="s">
        <v>112</v>
      </c>
      <c r="D177" s="258"/>
      <c r="E177" s="258"/>
      <c r="F177" s="279" t="s">
        <v>820</v>
      </c>
      <c r="G177" s="258"/>
      <c r="H177" s="258" t="s">
        <v>888</v>
      </c>
      <c r="I177" s="258" t="s">
        <v>889</v>
      </c>
      <c r="J177" s="258"/>
      <c r="K177" s="304"/>
    </row>
    <row r="178" spans="2:11" s="1" customFormat="1" ht="15" customHeight="1" x14ac:dyDescent="0.2">
      <c r="B178" s="281"/>
      <c r="C178" s="258" t="s">
        <v>58</v>
      </c>
      <c r="D178" s="258"/>
      <c r="E178" s="258"/>
      <c r="F178" s="279" t="s">
        <v>820</v>
      </c>
      <c r="G178" s="258"/>
      <c r="H178" s="258" t="s">
        <v>890</v>
      </c>
      <c r="I178" s="258" t="s">
        <v>891</v>
      </c>
      <c r="J178" s="258">
        <v>1</v>
      </c>
      <c r="K178" s="304"/>
    </row>
    <row r="179" spans="2:11" s="1" customFormat="1" ht="15" customHeight="1" x14ac:dyDescent="0.2">
      <c r="B179" s="281"/>
      <c r="C179" s="258" t="s">
        <v>54</v>
      </c>
      <c r="D179" s="258"/>
      <c r="E179" s="258"/>
      <c r="F179" s="279" t="s">
        <v>820</v>
      </c>
      <c r="G179" s="258"/>
      <c r="H179" s="258" t="s">
        <v>892</v>
      </c>
      <c r="I179" s="258" t="s">
        <v>822</v>
      </c>
      <c r="J179" s="258">
        <v>20</v>
      </c>
      <c r="K179" s="304"/>
    </row>
    <row r="180" spans="2:11" s="1" customFormat="1" ht="15" customHeight="1" x14ac:dyDescent="0.2">
      <c r="B180" s="281"/>
      <c r="C180" s="258" t="s">
        <v>55</v>
      </c>
      <c r="D180" s="258"/>
      <c r="E180" s="258"/>
      <c r="F180" s="279" t="s">
        <v>820</v>
      </c>
      <c r="G180" s="258"/>
      <c r="H180" s="258" t="s">
        <v>893</v>
      </c>
      <c r="I180" s="258" t="s">
        <v>822</v>
      </c>
      <c r="J180" s="258">
        <v>255</v>
      </c>
      <c r="K180" s="304"/>
    </row>
    <row r="181" spans="2:11" s="1" customFormat="1" ht="15" customHeight="1" x14ac:dyDescent="0.2">
      <c r="B181" s="281"/>
      <c r="C181" s="258" t="s">
        <v>113</v>
      </c>
      <c r="D181" s="258"/>
      <c r="E181" s="258"/>
      <c r="F181" s="279" t="s">
        <v>820</v>
      </c>
      <c r="G181" s="258"/>
      <c r="H181" s="258" t="s">
        <v>784</v>
      </c>
      <c r="I181" s="258" t="s">
        <v>822</v>
      </c>
      <c r="J181" s="258">
        <v>10</v>
      </c>
      <c r="K181" s="304"/>
    </row>
    <row r="182" spans="2:11" s="1" customFormat="1" ht="15" customHeight="1" x14ac:dyDescent="0.2">
      <c r="B182" s="281"/>
      <c r="C182" s="258" t="s">
        <v>114</v>
      </c>
      <c r="D182" s="258"/>
      <c r="E182" s="258"/>
      <c r="F182" s="279" t="s">
        <v>820</v>
      </c>
      <c r="G182" s="258"/>
      <c r="H182" s="258" t="s">
        <v>894</v>
      </c>
      <c r="I182" s="258" t="s">
        <v>855</v>
      </c>
      <c r="J182" s="258"/>
      <c r="K182" s="304"/>
    </row>
    <row r="183" spans="2:11" s="1" customFormat="1" ht="15" customHeight="1" x14ac:dyDescent="0.2">
      <c r="B183" s="281"/>
      <c r="C183" s="258" t="s">
        <v>895</v>
      </c>
      <c r="D183" s="258"/>
      <c r="E183" s="258"/>
      <c r="F183" s="279" t="s">
        <v>820</v>
      </c>
      <c r="G183" s="258"/>
      <c r="H183" s="258" t="s">
        <v>896</v>
      </c>
      <c r="I183" s="258" t="s">
        <v>855</v>
      </c>
      <c r="J183" s="258"/>
      <c r="K183" s="304"/>
    </row>
    <row r="184" spans="2:11" s="1" customFormat="1" ht="15" customHeight="1" x14ac:dyDescent="0.2">
      <c r="B184" s="281"/>
      <c r="C184" s="258" t="s">
        <v>884</v>
      </c>
      <c r="D184" s="258"/>
      <c r="E184" s="258"/>
      <c r="F184" s="279" t="s">
        <v>820</v>
      </c>
      <c r="G184" s="258"/>
      <c r="H184" s="258" t="s">
        <v>897</v>
      </c>
      <c r="I184" s="258" t="s">
        <v>855</v>
      </c>
      <c r="J184" s="258"/>
      <c r="K184" s="304"/>
    </row>
    <row r="185" spans="2:11" s="1" customFormat="1" ht="15" customHeight="1" x14ac:dyDescent="0.2">
      <c r="B185" s="281"/>
      <c r="C185" s="258" t="s">
        <v>116</v>
      </c>
      <c r="D185" s="258"/>
      <c r="E185" s="258"/>
      <c r="F185" s="279" t="s">
        <v>826</v>
      </c>
      <c r="G185" s="258"/>
      <c r="H185" s="258" t="s">
        <v>898</v>
      </c>
      <c r="I185" s="258" t="s">
        <v>822</v>
      </c>
      <c r="J185" s="258">
        <v>50</v>
      </c>
      <c r="K185" s="304"/>
    </row>
    <row r="186" spans="2:11" s="1" customFormat="1" ht="15" customHeight="1" x14ac:dyDescent="0.2">
      <c r="B186" s="281"/>
      <c r="C186" s="258" t="s">
        <v>899</v>
      </c>
      <c r="D186" s="258"/>
      <c r="E186" s="258"/>
      <c r="F186" s="279" t="s">
        <v>826</v>
      </c>
      <c r="G186" s="258"/>
      <c r="H186" s="258" t="s">
        <v>900</v>
      </c>
      <c r="I186" s="258" t="s">
        <v>901</v>
      </c>
      <c r="J186" s="258"/>
      <c r="K186" s="304"/>
    </row>
    <row r="187" spans="2:11" s="1" customFormat="1" ht="15" customHeight="1" x14ac:dyDescent="0.2">
      <c r="B187" s="281"/>
      <c r="C187" s="258" t="s">
        <v>902</v>
      </c>
      <c r="D187" s="258"/>
      <c r="E187" s="258"/>
      <c r="F187" s="279" t="s">
        <v>826</v>
      </c>
      <c r="G187" s="258"/>
      <c r="H187" s="258" t="s">
        <v>903</v>
      </c>
      <c r="I187" s="258" t="s">
        <v>901</v>
      </c>
      <c r="J187" s="258"/>
      <c r="K187" s="304"/>
    </row>
    <row r="188" spans="2:11" s="1" customFormat="1" ht="15" customHeight="1" x14ac:dyDescent="0.2">
      <c r="B188" s="281"/>
      <c r="C188" s="258" t="s">
        <v>904</v>
      </c>
      <c r="D188" s="258"/>
      <c r="E188" s="258"/>
      <c r="F188" s="279" t="s">
        <v>826</v>
      </c>
      <c r="G188" s="258"/>
      <c r="H188" s="258" t="s">
        <v>905</v>
      </c>
      <c r="I188" s="258" t="s">
        <v>901</v>
      </c>
      <c r="J188" s="258"/>
      <c r="K188" s="304"/>
    </row>
    <row r="189" spans="2:11" s="1" customFormat="1" ht="15" customHeight="1" x14ac:dyDescent="0.2">
      <c r="B189" s="281"/>
      <c r="C189" s="317" t="s">
        <v>906</v>
      </c>
      <c r="D189" s="258"/>
      <c r="E189" s="258"/>
      <c r="F189" s="279" t="s">
        <v>826</v>
      </c>
      <c r="G189" s="258"/>
      <c r="H189" s="258" t="s">
        <v>907</v>
      </c>
      <c r="I189" s="258" t="s">
        <v>908</v>
      </c>
      <c r="J189" s="318" t="s">
        <v>909</v>
      </c>
      <c r="K189" s="304"/>
    </row>
    <row r="190" spans="2:11" s="17" customFormat="1" ht="15" customHeight="1" x14ac:dyDescent="0.2">
      <c r="B190" s="319"/>
      <c r="C190" s="320" t="s">
        <v>910</v>
      </c>
      <c r="D190" s="321"/>
      <c r="E190" s="321"/>
      <c r="F190" s="322" t="s">
        <v>826</v>
      </c>
      <c r="G190" s="321"/>
      <c r="H190" s="321" t="s">
        <v>911</v>
      </c>
      <c r="I190" s="321" t="s">
        <v>908</v>
      </c>
      <c r="J190" s="323" t="s">
        <v>909</v>
      </c>
      <c r="K190" s="324"/>
    </row>
    <row r="191" spans="2:11" s="1" customFormat="1" ht="15" customHeight="1" x14ac:dyDescent="0.2">
      <c r="B191" s="281"/>
      <c r="C191" s="317" t="s">
        <v>43</v>
      </c>
      <c r="D191" s="258"/>
      <c r="E191" s="258"/>
      <c r="F191" s="279" t="s">
        <v>820</v>
      </c>
      <c r="G191" s="258"/>
      <c r="H191" s="255" t="s">
        <v>912</v>
      </c>
      <c r="I191" s="258" t="s">
        <v>913</v>
      </c>
      <c r="J191" s="258"/>
      <c r="K191" s="304"/>
    </row>
    <row r="192" spans="2:11" s="1" customFormat="1" ht="15" customHeight="1" x14ac:dyDescent="0.2">
      <c r="B192" s="281"/>
      <c r="C192" s="317" t="s">
        <v>914</v>
      </c>
      <c r="D192" s="258"/>
      <c r="E192" s="258"/>
      <c r="F192" s="279" t="s">
        <v>820</v>
      </c>
      <c r="G192" s="258"/>
      <c r="H192" s="258" t="s">
        <v>915</v>
      </c>
      <c r="I192" s="258" t="s">
        <v>855</v>
      </c>
      <c r="J192" s="258"/>
      <c r="K192" s="304"/>
    </row>
    <row r="193" spans="2:11" s="1" customFormat="1" ht="15" customHeight="1" x14ac:dyDescent="0.2">
      <c r="B193" s="281"/>
      <c r="C193" s="317" t="s">
        <v>916</v>
      </c>
      <c r="D193" s="258"/>
      <c r="E193" s="258"/>
      <c r="F193" s="279" t="s">
        <v>820</v>
      </c>
      <c r="G193" s="258"/>
      <c r="H193" s="258" t="s">
        <v>917</v>
      </c>
      <c r="I193" s="258" t="s">
        <v>855</v>
      </c>
      <c r="J193" s="258"/>
      <c r="K193" s="304"/>
    </row>
    <row r="194" spans="2:11" s="1" customFormat="1" ht="15" customHeight="1" x14ac:dyDescent="0.2">
      <c r="B194" s="281"/>
      <c r="C194" s="317" t="s">
        <v>918</v>
      </c>
      <c r="D194" s="258"/>
      <c r="E194" s="258"/>
      <c r="F194" s="279" t="s">
        <v>826</v>
      </c>
      <c r="G194" s="258"/>
      <c r="H194" s="258" t="s">
        <v>919</v>
      </c>
      <c r="I194" s="258" t="s">
        <v>855</v>
      </c>
      <c r="J194" s="258"/>
      <c r="K194" s="304"/>
    </row>
    <row r="195" spans="2:11" s="1" customFormat="1" ht="15" customHeight="1" x14ac:dyDescent="0.2">
      <c r="B195" s="310"/>
      <c r="C195" s="325"/>
      <c r="D195" s="290"/>
      <c r="E195" s="290"/>
      <c r="F195" s="290"/>
      <c r="G195" s="290"/>
      <c r="H195" s="290"/>
      <c r="I195" s="290"/>
      <c r="J195" s="290"/>
      <c r="K195" s="311"/>
    </row>
    <row r="196" spans="2:11" s="1" customFormat="1" ht="18.75" customHeight="1" x14ac:dyDescent="0.2">
      <c r="B196" s="292"/>
      <c r="C196" s="302"/>
      <c r="D196" s="302"/>
      <c r="E196" s="302"/>
      <c r="F196" s="312"/>
      <c r="G196" s="302"/>
      <c r="H196" s="302"/>
      <c r="I196" s="302"/>
      <c r="J196" s="302"/>
      <c r="K196" s="292"/>
    </row>
    <row r="197" spans="2:11" s="1" customFormat="1" ht="18.75" customHeight="1" x14ac:dyDescent="0.2">
      <c r="B197" s="292"/>
      <c r="C197" s="302"/>
      <c r="D197" s="302"/>
      <c r="E197" s="302"/>
      <c r="F197" s="312"/>
      <c r="G197" s="302"/>
      <c r="H197" s="302"/>
      <c r="I197" s="302"/>
      <c r="J197" s="302"/>
      <c r="K197" s="292"/>
    </row>
    <row r="198" spans="2:11" s="1" customFormat="1" ht="18.75" customHeight="1" x14ac:dyDescent="0.2">
      <c r="B198" s="265"/>
      <c r="C198" s="265"/>
      <c r="D198" s="265"/>
      <c r="E198" s="265"/>
      <c r="F198" s="265"/>
      <c r="G198" s="265"/>
      <c r="H198" s="265"/>
      <c r="I198" s="265"/>
      <c r="J198" s="265"/>
      <c r="K198" s="265"/>
    </row>
    <row r="199" spans="2:11" s="1" customFormat="1" ht="12" x14ac:dyDescent="0.2">
      <c r="B199" s="247"/>
      <c r="C199" s="248"/>
      <c r="D199" s="248"/>
      <c r="E199" s="248"/>
      <c r="F199" s="248"/>
      <c r="G199" s="248"/>
      <c r="H199" s="248"/>
      <c r="I199" s="248"/>
      <c r="J199" s="248"/>
      <c r="K199" s="249"/>
    </row>
    <row r="200" spans="2:11" s="1" customFormat="1" ht="20.5" x14ac:dyDescent="0.2">
      <c r="B200" s="250"/>
      <c r="C200" s="385" t="s">
        <v>920</v>
      </c>
      <c r="D200" s="385"/>
      <c r="E200" s="385"/>
      <c r="F200" s="385"/>
      <c r="G200" s="385"/>
      <c r="H200" s="385"/>
      <c r="I200" s="385"/>
      <c r="J200" s="385"/>
      <c r="K200" s="251"/>
    </row>
    <row r="201" spans="2:11" s="1" customFormat="1" ht="25.5" customHeight="1" x14ac:dyDescent="0.35">
      <c r="B201" s="250"/>
      <c r="C201" s="326" t="s">
        <v>921</v>
      </c>
      <c r="D201" s="326"/>
      <c r="E201" s="326"/>
      <c r="F201" s="326" t="s">
        <v>922</v>
      </c>
      <c r="G201" s="327"/>
      <c r="H201" s="388" t="s">
        <v>923</v>
      </c>
      <c r="I201" s="388"/>
      <c r="J201" s="388"/>
      <c r="K201" s="251"/>
    </row>
    <row r="202" spans="2:11" s="1" customFormat="1" ht="5.25" customHeight="1" x14ac:dyDescent="0.2">
      <c r="B202" s="281"/>
      <c r="C202" s="276"/>
      <c r="D202" s="276"/>
      <c r="E202" s="276"/>
      <c r="F202" s="276"/>
      <c r="G202" s="302"/>
      <c r="H202" s="276"/>
      <c r="I202" s="276"/>
      <c r="J202" s="276"/>
      <c r="K202" s="304"/>
    </row>
    <row r="203" spans="2:11" s="1" customFormat="1" ht="15" customHeight="1" x14ac:dyDescent="0.2">
      <c r="B203" s="281"/>
      <c r="C203" s="258" t="s">
        <v>913</v>
      </c>
      <c r="D203" s="258"/>
      <c r="E203" s="258"/>
      <c r="F203" s="279" t="s">
        <v>44</v>
      </c>
      <c r="G203" s="258"/>
      <c r="H203" s="389" t="s">
        <v>924</v>
      </c>
      <c r="I203" s="389"/>
      <c r="J203" s="389"/>
      <c r="K203" s="304"/>
    </row>
    <row r="204" spans="2:11" s="1" customFormat="1" ht="15" customHeight="1" x14ac:dyDescent="0.2">
      <c r="B204" s="281"/>
      <c r="C204" s="258"/>
      <c r="D204" s="258"/>
      <c r="E204" s="258"/>
      <c r="F204" s="279" t="s">
        <v>45</v>
      </c>
      <c r="G204" s="258"/>
      <c r="H204" s="389" t="s">
        <v>925</v>
      </c>
      <c r="I204" s="389"/>
      <c r="J204" s="389"/>
      <c r="K204" s="304"/>
    </row>
    <row r="205" spans="2:11" s="1" customFormat="1" ht="15" customHeight="1" x14ac:dyDescent="0.2">
      <c r="B205" s="281"/>
      <c r="C205" s="258"/>
      <c r="D205" s="258"/>
      <c r="E205" s="258"/>
      <c r="F205" s="279" t="s">
        <v>48</v>
      </c>
      <c r="G205" s="258"/>
      <c r="H205" s="389" t="s">
        <v>926</v>
      </c>
      <c r="I205" s="389"/>
      <c r="J205" s="389"/>
      <c r="K205" s="304"/>
    </row>
    <row r="206" spans="2:11" s="1" customFormat="1" ht="15" customHeight="1" x14ac:dyDescent="0.2">
      <c r="B206" s="281"/>
      <c r="C206" s="258"/>
      <c r="D206" s="258"/>
      <c r="E206" s="258"/>
      <c r="F206" s="279" t="s">
        <v>46</v>
      </c>
      <c r="G206" s="258"/>
      <c r="H206" s="389" t="s">
        <v>927</v>
      </c>
      <c r="I206" s="389"/>
      <c r="J206" s="389"/>
      <c r="K206" s="304"/>
    </row>
    <row r="207" spans="2:11" s="1" customFormat="1" ht="15" customHeight="1" x14ac:dyDescent="0.2">
      <c r="B207" s="281"/>
      <c r="C207" s="258"/>
      <c r="D207" s="258"/>
      <c r="E207" s="258"/>
      <c r="F207" s="279" t="s">
        <v>47</v>
      </c>
      <c r="G207" s="258"/>
      <c r="H207" s="389" t="s">
        <v>928</v>
      </c>
      <c r="I207" s="389"/>
      <c r="J207" s="389"/>
      <c r="K207" s="304"/>
    </row>
    <row r="208" spans="2:11" s="1" customFormat="1" ht="15" customHeight="1" x14ac:dyDescent="0.2">
      <c r="B208" s="281"/>
      <c r="C208" s="258"/>
      <c r="D208" s="258"/>
      <c r="E208" s="258"/>
      <c r="F208" s="279"/>
      <c r="G208" s="258"/>
      <c r="H208" s="258"/>
      <c r="I208" s="258"/>
      <c r="J208" s="258"/>
      <c r="K208" s="304"/>
    </row>
    <row r="209" spans="2:11" s="1" customFormat="1" ht="15" customHeight="1" x14ac:dyDescent="0.2">
      <c r="B209" s="281"/>
      <c r="C209" s="258" t="s">
        <v>867</v>
      </c>
      <c r="D209" s="258"/>
      <c r="E209" s="258"/>
      <c r="F209" s="279" t="s">
        <v>80</v>
      </c>
      <c r="G209" s="258"/>
      <c r="H209" s="389" t="s">
        <v>929</v>
      </c>
      <c r="I209" s="389"/>
      <c r="J209" s="389"/>
      <c r="K209" s="304"/>
    </row>
    <row r="210" spans="2:11" s="1" customFormat="1" ht="15" customHeight="1" x14ac:dyDescent="0.2">
      <c r="B210" s="281"/>
      <c r="C210" s="258"/>
      <c r="D210" s="258"/>
      <c r="E210" s="258"/>
      <c r="F210" s="279" t="s">
        <v>762</v>
      </c>
      <c r="G210" s="258"/>
      <c r="H210" s="389" t="s">
        <v>763</v>
      </c>
      <c r="I210" s="389"/>
      <c r="J210" s="389"/>
      <c r="K210" s="304"/>
    </row>
    <row r="211" spans="2:11" s="1" customFormat="1" ht="15" customHeight="1" x14ac:dyDescent="0.2">
      <c r="B211" s="281"/>
      <c r="C211" s="258"/>
      <c r="D211" s="258"/>
      <c r="E211" s="258"/>
      <c r="F211" s="279" t="s">
        <v>760</v>
      </c>
      <c r="G211" s="258"/>
      <c r="H211" s="389" t="s">
        <v>930</v>
      </c>
      <c r="I211" s="389"/>
      <c r="J211" s="389"/>
      <c r="K211" s="304"/>
    </row>
    <row r="212" spans="2:11" s="1" customFormat="1" ht="15" customHeight="1" x14ac:dyDescent="0.2">
      <c r="B212" s="328"/>
      <c r="C212" s="258"/>
      <c r="D212" s="258"/>
      <c r="E212" s="258"/>
      <c r="F212" s="279" t="s">
        <v>764</v>
      </c>
      <c r="G212" s="317"/>
      <c r="H212" s="390" t="s">
        <v>765</v>
      </c>
      <c r="I212" s="390"/>
      <c r="J212" s="390"/>
      <c r="K212" s="329"/>
    </row>
    <row r="213" spans="2:11" s="1" customFormat="1" ht="15" customHeight="1" x14ac:dyDescent="0.2">
      <c r="B213" s="328"/>
      <c r="C213" s="258"/>
      <c r="D213" s="258"/>
      <c r="E213" s="258"/>
      <c r="F213" s="279" t="s">
        <v>766</v>
      </c>
      <c r="G213" s="317"/>
      <c r="H213" s="390" t="s">
        <v>931</v>
      </c>
      <c r="I213" s="390"/>
      <c r="J213" s="390"/>
      <c r="K213" s="329"/>
    </row>
    <row r="214" spans="2:11" s="1" customFormat="1" ht="15" customHeight="1" x14ac:dyDescent="0.2">
      <c r="B214" s="328"/>
      <c r="C214" s="258"/>
      <c r="D214" s="258"/>
      <c r="E214" s="258"/>
      <c r="F214" s="279"/>
      <c r="G214" s="317"/>
      <c r="H214" s="308"/>
      <c r="I214" s="308"/>
      <c r="J214" s="308"/>
      <c r="K214" s="329"/>
    </row>
    <row r="215" spans="2:11" s="1" customFormat="1" ht="15" customHeight="1" x14ac:dyDescent="0.2">
      <c r="B215" s="328"/>
      <c r="C215" s="258" t="s">
        <v>891</v>
      </c>
      <c r="D215" s="258"/>
      <c r="E215" s="258"/>
      <c r="F215" s="279">
        <v>1</v>
      </c>
      <c r="G215" s="317"/>
      <c r="H215" s="390" t="s">
        <v>932</v>
      </c>
      <c r="I215" s="390"/>
      <c r="J215" s="390"/>
      <c r="K215" s="329"/>
    </row>
    <row r="216" spans="2:11" s="1" customFormat="1" ht="15" customHeight="1" x14ac:dyDescent="0.2">
      <c r="B216" s="328"/>
      <c r="C216" s="258"/>
      <c r="D216" s="258"/>
      <c r="E216" s="258"/>
      <c r="F216" s="279">
        <v>2</v>
      </c>
      <c r="G216" s="317"/>
      <c r="H216" s="390" t="s">
        <v>933</v>
      </c>
      <c r="I216" s="390"/>
      <c r="J216" s="390"/>
      <c r="K216" s="329"/>
    </row>
    <row r="217" spans="2:11" s="1" customFormat="1" ht="15" customHeight="1" x14ac:dyDescent="0.2">
      <c r="B217" s="328"/>
      <c r="C217" s="258"/>
      <c r="D217" s="258"/>
      <c r="E217" s="258"/>
      <c r="F217" s="279">
        <v>3</v>
      </c>
      <c r="G217" s="317"/>
      <c r="H217" s="390" t="s">
        <v>934</v>
      </c>
      <c r="I217" s="390"/>
      <c r="J217" s="390"/>
      <c r="K217" s="329"/>
    </row>
    <row r="218" spans="2:11" s="1" customFormat="1" ht="15" customHeight="1" x14ac:dyDescent="0.2">
      <c r="B218" s="328"/>
      <c r="C218" s="258"/>
      <c r="D218" s="258"/>
      <c r="E218" s="258"/>
      <c r="F218" s="279">
        <v>4</v>
      </c>
      <c r="G218" s="317"/>
      <c r="H218" s="390" t="s">
        <v>935</v>
      </c>
      <c r="I218" s="390"/>
      <c r="J218" s="390"/>
      <c r="K218" s="329"/>
    </row>
    <row r="219" spans="2:11" s="1" customFormat="1" ht="12.75" customHeight="1" x14ac:dyDescent="0.2">
      <c r="B219" s="330"/>
      <c r="C219" s="331"/>
      <c r="D219" s="331"/>
      <c r="E219" s="331"/>
      <c r="F219" s="331"/>
      <c r="G219" s="331"/>
      <c r="H219" s="331"/>
      <c r="I219" s="331"/>
      <c r="J219" s="331"/>
      <c r="K219" s="332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VRN - Vedlejší rozpočtové...</vt:lpstr>
      <vt:lpstr>SO-01 - Oplocení poplast....</vt:lpstr>
      <vt:lpstr>SO-02 - Stáv. zděné oploc...</vt:lpstr>
      <vt:lpstr>SO-03 - Poplast. pletivo ...</vt:lpstr>
      <vt:lpstr>SO-04 - Oplocení plot. dí...</vt:lpstr>
      <vt:lpstr>SO-05 - Zděný plot babybo...</vt:lpstr>
      <vt:lpstr>SO-06 - Oplocení plot. dí...</vt:lpstr>
      <vt:lpstr>Pokyny pro vyplnění</vt:lpstr>
      <vt:lpstr>'Rekapitulace stavby'!Názvy_tisku</vt:lpstr>
      <vt:lpstr>'SO-01 - Oplocení poplast....'!Názvy_tisku</vt:lpstr>
      <vt:lpstr>'SO-02 - Stáv. zděné oploc...'!Názvy_tisku</vt:lpstr>
      <vt:lpstr>'SO-03 - Poplast. pletivo ...'!Názvy_tisku</vt:lpstr>
      <vt:lpstr>'SO-04 - Oplocení plot. dí...'!Názvy_tisku</vt:lpstr>
      <vt:lpstr>'SO-05 - Zděný plot babybo...'!Názvy_tisku</vt:lpstr>
      <vt:lpstr>'SO-06 - Oplocení plot. dí...'!Názvy_tisku</vt:lpstr>
      <vt:lpstr>'VRN - Vedlejší rozpočtové...'!Názvy_tisku</vt:lpstr>
      <vt:lpstr>'Pokyny pro vyplnění'!Oblast_tisku</vt:lpstr>
      <vt:lpstr>'Rekapitulace stavby'!Oblast_tisku</vt:lpstr>
      <vt:lpstr>'SO-01 - Oplocení poplast....'!Oblast_tisku</vt:lpstr>
      <vt:lpstr>'SO-02 - Stáv. zděné oploc...'!Oblast_tisku</vt:lpstr>
      <vt:lpstr>'SO-03 - Poplast. pletivo ...'!Oblast_tisku</vt:lpstr>
      <vt:lpstr>'SO-04 - Oplocení plot. dí...'!Oblast_tisku</vt:lpstr>
      <vt:lpstr>'SO-05 - Zděný plot babybo...'!Oblast_tisku</vt:lpstr>
      <vt:lpstr>'SO-06 - Oplocení plot. dí...'!Oblast_tisku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Vilingr</dc:creator>
  <cp:lastModifiedBy>Vojtěch Skopový</cp:lastModifiedBy>
  <dcterms:created xsi:type="dcterms:W3CDTF">2024-08-21T11:08:01Z</dcterms:created>
  <dcterms:modified xsi:type="dcterms:W3CDTF">2024-08-22T11:23:37Z</dcterms:modified>
</cp:coreProperties>
</file>